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nofis\Documents\DFF\DFF Talentklubber Projekt\Maciej Planning tools\"/>
    </mc:Choice>
  </mc:AlternateContent>
  <xr:revisionPtr revIDLastSave="0" documentId="8_{599BB9F4-C52D-46FC-B06D-B2722C569165}" xr6:coauthVersionLast="36" xr6:coauthVersionMax="36" xr10:uidLastSave="{00000000-0000-0000-0000-000000000000}"/>
  <bookViews>
    <workbookView xWindow="0" yWindow="0" windowWidth="15168" windowHeight="9972" activeTab="4" xr2:uid="{00000000-000D-0000-FFFF-FFFF00000000}"/>
  </bookViews>
  <sheets>
    <sheet name="Calendar" sheetId="1" r:id="rId1"/>
    <sheet name="Printout" sheetId="36" r:id="rId2"/>
    <sheet name="September" sheetId="12" r:id="rId3"/>
    <sheet name="October" sheetId="25" r:id="rId4"/>
    <sheet name="November" sheetId="26" r:id="rId5"/>
    <sheet name="December" sheetId="27" r:id="rId6"/>
    <sheet name="January" sheetId="28" r:id="rId7"/>
    <sheet name="February" sheetId="29" r:id="rId8"/>
    <sheet name="March" sheetId="31" r:id="rId9"/>
    <sheet name="April" sheetId="30" r:id="rId10"/>
    <sheet name="May" sheetId="32" r:id="rId11"/>
    <sheet name="June" sheetId="33" r:id="rId12"/>
    <sheet name="July" sheetId="34" r:id="rId13"/>
    <sheet name="August" sheetId="35" r:id="rId14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44" i="30" l="1"/>
  <c r="E43" i="30"/>
  <c r="E42" i="30"/>
  <c r="E41" i="30"/>
  <c r="N35" i="30"/>
  <c r="O35" i="30"/>
  <c r="N39" i="30" s="1"/>
  <c r="N37" i="30"/>
  <c r="O37" i="30"/>
  <c r="O38" i="30" s="1"/>
  <c r="N36" i="30"/>
  <c r="O36" i="30"/>
  <c r="L35" i="30"/>
  <c r="M35" i="30"/>
  <c r="L37" i="30"/>
  <c r="L39" i="30" s="1"/>
  <c r="M37" i="30"/>
  <c r="L36" i="30"/>
  <c r="M36" i="30"/>
  <c r="M38" i="30" s="1"/>
  <c r="J35" i="30"/>
  <c r="K35" i="30"/>
  <c r="J37" i="30"/>
  <c r="K37" i="30"/>
  <c r="K38" i="30" s="1"/>
  <c r="J36" i="30"/>
  <c r="K36" i="30"/>
  <c r="J39" i="30"/>
  <c r="H35" i="30"/>
  <c r="I35" i="30"/>
  <c r="H37" i="30"/>
  <c r="I37" i="30"/>
  <c r="H36" i="30"/>
  <c r="H38" i="30" s="1"/>
  <c r="I36" i="30"/>
  <c r="H39" i="30"/>
  <c r="F35" i="30"/>
  <c r="F38" i="30" s="1"/>
  <c r="G35" i="30"/>
  <c r="F37" i="30"/>
  <c r="G37" i="30"/>
  <c r="F36" i="30"/>
  <c r="G36" i="30"/>
  <c r="N38" i="30"/>
  <c r="J38" i="30"/>
  <c r="I38" i="30"/>
  <c r="G38" i="30"/>
  <c r="E35" i="30"/>
  <c r="E37" i="30"/>
  <c r="E36" i="30"/>
  <c r="E38" i="30"/>
  <c r="S35" i="30"/>
  <c r="R35" i="30"/>
  <c r="Q35" i="30"/>
  <c r="E44" i="35"/>
  <c r="E43" i="35"/>
  <c r="E42" i="35"/>
  <c r="E41" i="35"/>
  <c r="N35" i="35"/>
  <c r="N39" i="35" s="1"/>
  <c r="O35" i="35"/>
  <c r="N37" i="35"/>
  <c r="O37" i="35"/>
  <c r="N36" i="35"/>
  <c r="O36" i="35"/>
  <c r="L35" i="35"/>
  <c r="M35" i="35"/>
  <c r="L39" i="35" s="1"/>
  <c r="L37" i="35"/>
  <c r="L38" i="35" s="1"/>
  <c r="M37" i="35"/>
  <c r="L36" i="35"/>
  <c r="M36" i="35"/>
  <c r="J35" i="35"/>
  <c r="K35" i="35"/>
  <c r="J37" i="35"/>
  <c r="K37" i="35"/>
  <c r="K38" i="35" s="1"/>
  <c r="J36" i="35"/>
  <c r="K36" i="35"/>
  <c r="J39" i="35"/>
  <c r="H35" i="35"/>
  <c r="H38" i="35" s="1"/>
  <c r="I35" i="35"/>
  <c r="H37" i="35"/>
  <c r="I37" i="35"/>
  <c r="H36" i="35"/>
  <c r="I36" i="35"/>
  <c r="H39" i="35"/>
  <c r="F35" i="35"/>
  <c r="F38" i="35" s="1"/>
  <c r="G35" i="35"/>
  <c r="F37" i="35"/>
  <c r="G37" i="35"/>
  <c r="F36" i="35"/>
  <c r="G36" i="35"/>
  <c r="O38" i="35"/>
  <c r="N38" i="35"/>
  <c r="J38" i="35"/>
  <c r="I38" i="35"/>
  <c r="G38" i="35"/>
  <c r="E35" i="35"/>
  <c r="E37" i="35"/>
  <c r="E36" i="35"/>
  <c r="E38" i="35"/>
  <c r="S35" i="35"/>
  <c r="R35" i="35"/>
  <c r="Q35" i="35"/>
  <c r="J33" i="1"/>
  <c r="E31" i="1"/>
  <c r="N33" i="1"/>
  <c r="M32" i="1"/>
  <c r="L34" i="1"/>
  <c r="W32" i="1"/>
  <c r="E44" i="27"/>
  <c r="E43" i="27"/>
  <c r="E42" i="27"/>
  <c r="E41" i="27"/>
  <c r="N35" i="27"/>
  <c r="O35" i="27"/>
  <c r="O38" i="27" s="1"/>
  <c r="N37" i="27"/>
  <c r="N38" i="27" s="1"/>
  <c r="O37" i="27"/>
  <c r="N36" i="27"/>
  <c r="O36" i="27"/>
  <c r="L35" i="27"/>
  <c r="L39" i="27" s="1"/>
  <c r="M35" i="27"/>
  <c r="L37" i="27"/>
  <c r="M37" i="27"/>
  <c r="M38" i="27" s="1"/>
  <c r="L36" i="27"/>
  <c r="M36" i="27"/>
  <c r="J35" i="27"/>
  <c r="J38" i="27" s="1"/>
  <c r="K35" i="27"/>
  <c r="J37" i="27"/>
  <c r="K37" i="27"/>
  <c r="J39" i="27" s="1"/>
  <c r="J36" i="27"/>
  <c r="K36" i="27"/>
  <c r="H35" i="27"/>
  <c r="I35" i="27"/>
  <c r="H37" i="27"/>
  <c r="I37" i="27"/>
  <c r="H36" i="27"/>
  <c r="H39" i="27" s="1"/>
  <c r="I36" i="27"/>
  <c r="I38" i="27" s="1"/>
  <c r="F35" i="27"/>
  <c r="G35" i="27"/>
  <c r="F37" i="27"/>
  <c r="G37" i="27"/>
  <c r="F36" i="27"/>
  <c r="G36" i="27"/>
  <c r="G38" i="27" s="1"/>
  <c r="F39" i="27"/>
  <c r="H38" i="27"/>
  <c r="F38" i="27"/>
  <c r="E35" i="27"/>
  <c r="E38" i="27" s="1"/>
  <c r="E37" i="27"/>
  <c r="E36" i="27"/>
  <c r="S35" i="27"/>
  <c r="R35" i="27"/>
  <c r="Q35" i="27"/>
  <c r="E44" i="29"/>
  <c r="E43" i="29"/>
  <c r="E42" i="29"/>
  <c r="E41" i="29"/>
  <c r="N35" i="29"/>
  <c r="O35" i="29"/>
  <c r="O38" i="29" s="1"/>
  <c r="N37" i="29"/>
  <c r="N38" i="29" s="1"/>
  <c r="O37" i="29"/>
  <c r="N36" i="29"/>
  <c r="O36" i="29"/>
  <c r="L35" i="29"/>
  <c r="L39" i="29" s="1"/>
  <c r="M35" i="29"/>
  <c r="L37" i="29"/>
  <c r="M37" i="29"/>
  <c r="M38" i="29" s="1"/>
  <c r="L36" i="29"/>
  <c r="M36" i="29"/>
  <c r="J35" i="29"/>
  <c r="J38" i="29" s="1"/>
  <c r="K35" i="29"/>
  <c r="J37" i="29"/>
  <c r="K37" i="29"/>
  <c r="J39" i="29" s="1"/>
  <c r="J36" i="29"/>
  <c r="K36" i="29"/>
  <c r="H35" i="29"/>
  <c r="I35" i="29"/>
  <c r="H37" i="29"/>
  <c r="I37" i="29"/>
  <c r="H36" i="29"/>
  <c r="H39" i="29" s="1"/>
  <c r="I36" i="29"/>
  <c r="I38" i="29" s="1"/>
  <c r="F35" i="29"/>
  <c r="G35" i="29"/>
  <c r="F37" i="29"/>
  <c r="G37" i="29"/>
  <c r="F36" i="29"/>
  <c r="G36" i="29"/>
  <c r="G38" i="29" s="1"/>
  <c r="F39" i="29"/>
  <c r="H38" i="29"/>
  <c r="F38" i="29"/>
  <c r="E35" i="29"/>
  <c r="E38" i="29" s="1"/>
  <c r="E37" i="29"/>
  <c r="E36" i="29"/>
  <c r="S35" i="29"/>
  <c r="R35" i="29"/>
  <c r="Q35" i="29"/>
  <c r="E44" i="28"/>
  <c r="E43" i="28"/>
  <c r="E42" i="28"/>
  <c r="E41" i="28"/>
  <c r="N35" i="28"/>
  <c r="O35" i="28"/>
  <c r="O38" i="28" s="1"/>
  <c r="N37" i="28"/>
  <c r="N38" i="28" s="1"/>
  <c r="O37" i="28"/>
  <c r="N36" i="28"/>
  <c r="O36" i="28"/>
  <c r="L35" i="28"/>
  <c r="L39" i="28" s="1"/>
  <c r="M35" i="28"/>
  <c r="L37" i="28"/>
  <c r="M37" i="28"/>
  <c r="M38" i="28" s="1"/>
  <c r="L36" i="28"/>
  <c r="M36" i="28"/>
  <c r="J35" i="28"/>
  <c r="J38" i="28" s="1"/>
  <c r="K35" i="28"/>
  <c r="J37" i="28"/>
  <c r="K37" i="28"/>
  <c r="J39" i="28" s="1"/>
  <c r="J36" i="28"/>
  <c r="K36" i="28"/>
  <c r="H35" i="28"/>
  <c r="I35" i="28"/>
  <c r="H37" i="28"/>
  <c r="H39" i="28" s="1"/>
  <c r="I37" i="28"/>
  <c r="H36" i="28"/>
  <c r="I36" i="28"/>
  <c r="I38" i="28" s="1"/>
  <c r="F35" i="28"/>
  <c r="G35" i="28"/>
  <c r="F37" i="28"/>
  <c r="G37" i="28"/>
  <c r="G38" i="28" s="1"/>
  <c r="F36" i="28"/>
  <c r="G36" i="28"/>
  <c r="F39" i="28"/>
  <c r="H38" i="28"/>
  <c r="F38" i="28"/>
  <c r="E35" i="28"/>
  <c r="E38" i="28" s="1"/>
  <c r="E37" i="28"/>
  <c r="E36" i="28"/>
  <c r="S35" i="28"/>
  <c r="R35" i="28"/>
  <c r="Q35" i="28"/>
  <c r="E44" i="34"/>
  <c r="E43" i="34"/>
  <c r="E42" i="34"/>
  <c r="E41" i="34"/>
  <c r="N35" i="34"/>
  <c r="O35" i="34"/>
  <c r="O38" i="34" s="1"/>
  <c r="N37" i="34"/>
  <c r="N38" i="34" s="1"/>
  <c r="O37" i="34"/>
  <c r="N36" i="34"/>
  <c r="O36" i="34"/>
  <c r="L35" i="34"/>
  <c r="L39" i="34" s="1"/>
  <c r="M35" i="34"/>
  <c r="L37" i="34"/>
  <c r="M37" i="34"/>
  <c r="M38" i="34" s="1"/>
  <c r="L36" i="34"/>
  <c r="M36" i="34"/>
  <c r="J35" i="34"/>
  <c r="J38" i="34" s="1"/>
  <c r="K35" i="34"/>
  <c r="J37" i="34"/>
  <c r="K37" i="34"/>
  <c r="K38" i="34" s="1"/>
  <c r="J36" i="34"/>
  <c r="J39" i="34" s="1"/>
  <c r="K36" i="34"/>
  <c r="H35" i="34"/>
  <c r="I35" i="34"/>
  <c r="H37" i="34"/>
  <c r="H39" i="34" s="1"/>
  <c r="I37" i="34"/>
  <c r="H36" i="34"/>
  <c r="I36" i="34"/>
  <c r="I38" i="34" s="1"/>
  <c r="F35" i="34"/>
  <c r="G35" i="34"/>
  <c r="F37" i="34"/>
  <c r="G37" i="34"/>
  <c r="G38" i="34" s="1"/>
  <c r="F36" i="34"/>
  <c r="G36" i="34"/>
  <c r="F39" i="34"/>
  <c r="H38" i="34"/>
  <c r="F38" i="34"/>
  <c r="E35" i="34"/>
  <c r="E38" i="34" s="1"/>
  <c r="E37" i="34"/>
  <c r="E36" i="34"/>
  <c r="S35" i="34"/>
  <c r="R35" i="34"/>
  <c r="Q35" i="34"/>
  <c r="E44" i="33"/>
  <c r="E43" i="33"/>
  <c r="E42" i="33"/>
  <c r="E41" i="33"/>
  <c r="N35" i="33"/>
  <c r="O35" i="33"/>
  <c r="O38" i="33" s="1"/>
  <c r="N37" i="33"/>
  <c r="N38" i="33" s="1"/>
  <c r="O37" i="33"/>
  <c r="N36" i="33"/>
  <c r="O36" i="33"/>
  <c r="L35" i="33"/>
  <c r="L39" i="33" s="1"/>
  <c r="M35" i="33"/>
  <c r="L37" i="33"/>
  <c r="M37" i="33"/>
  <c r="M38" i="33" s="1"/>
  <c r="L36" i="33"/>
  <c r="M36" i="33"/>
  <c r="J35" i="33"/>
  <c r="J38" i="33" s="1"/>
  <c r="K35" i="33"/>
  <c r="J37" i="33"/>
  <c r="K37" i="33"/>
  <c r="K38" i="33" s="1"/>
  <c r="J36" i="33"/>
  <c r="J39" i="33" s="1"/>
  <c r="K36" i="33"/>
  <c r="H35" i="33"/>
  <c r="I35" i="33"/>
  <c r="H37" i="33"/>
  <c r="H39" i="33" s="1"/>
  <c r="I37" i="33"/>
  <c r="H36" i="33"/>
  <c r="I36" i="33"/>
  <c r="I38" i="33" s="1"/>
  <c r="F35" i="33"/>
  <c r="G35" i="33"/>
  <c r="F37" i="33"/>
  <c r="G37" i="33"/>
  <c r="G38" i="33" s="1"/>
  <c r="F36" i="33"/>
  <c r="G36" i="33"/>
  <c r="F39" i="33"/>
  <c r="H38" i="33"/>
  <c r="F38" i="33"/>
  <c r="E35" i="33"/>
  <c r="E38" i="33" s="1"/>
  <c r="E37" i="33"/>
  <c r="E36" i="33"/>
  <c r="S35" i="33"/>
  <c r="R35" i="33"/>
  <c r="Q35" i="33"/>
  <c r="E44" i="31"/>
  <c r="E43" i="31"/>
  <c r="E42" i="31"/>
  <c r="E41" i="31"/>
  <c r="N35" i="31"/>
  <c r="O35" i="31"/>
  <c r="O38" i="31" s="1"/>
  <c r="N37" i="31"/>
  <c r="N38" i="31" s="1"/>
  <c r="O37" i="31"/>
  <c r="N36" i="31"/>
  <c r="O36" i="31"/>
  <c r="L35" i="31"/>
  <c r="L39" i="31" s="1"/>
  <c r="M35" i="31"/>
  <c r="L37" i="31"/>
  <c r="M37" i="31"/>
  <c r="M38" i="31" s="1"/>
  <c r="L36" i="31"/>
  <c r="M36" i="31"/>
  <c r="J35" i="31"/>
  <c r="J38" i="31" s="1"/>
  <c r="K35" i="31"/>
  <c r="J37" i="31"/>
  <c r="K37" i="31"/>
  <c r="K38" i="31" s="1"/>
  <c r="J36" i="31"/>
  <c r="J39" i="31" s="1"/>
  <c r="K36" i="31"/>
  <c r="H35" i="31"/>
  <c r="I35" i="31"/>
  <c r="H37" i="31"/>
  <c r="H39" i="31" s="1"/>
  <c r="I37" i="31"/>
  <c r="H36" i="31"/>
  <c r="I36" i="31"/>
  <c r="I38" i="31" s="1"/>
  <c r="F35" i="31"/>
  <c r="G35" i="31"/>
  <c r="F37" i="31"/>
  <c r="G37" i="31"/>
  <c r="G38" i="31" s="1"/>
  <c r="F36" i="31"/>
  <c r="G36" i="31"/>
  <c r="F39" i="31"/>
  <c r="H38" i="31"/>
  <c r="F38" i="31"/>
  <c r="E35" i="31"/>
  <c r="E38" i="31" s="1"/>
  <c r="E37" i="31"/>
  <c r="E36" i="31"/>
  <c r="S35" i="31"/>
  <c r="R35" i="31"/>
  <c r="Q35" i="31"/>
  <c r="E44" i="32"/>
  <c r="E43" i="32"/>
  <c r="E42" i="32"/>
  <c r="E41" i="32"/>
  <c r="N35" i="32"/>
  <c r="O35" i="32"/>
  <c r="O38" i="32" s="1"/>
  <c r="N37" i="32"/>
  <c r="N38" i="32" s="1"/>
  <c r="O37" i="32"/>
  <c r="N36" i="32"/>
  <c r="O36" i="32"/>
  <c r="L35" i="32"/>
  <c r="L39" i="32" s="1"/>
  <c r="M35" i="32"/>
  <c r="L37" i="32"/>
  <c r="M37" i="32"/>
  <c r="M38" i="32" s="1"/>
  <c r="L36" i="32"/>
  <c r="M36" i="32"/>
  <c r="J35" i="32"/>
  <c r="J38" i="32" s="1"/>
  <c r="K35" i="32"/>
  <c r="J37" i="32"/>
  <c r="K37" i="32"/>
  <c r="K38" i="32" s="1"/>
  <c r="J36" i="32"/>
  <c r="J39" i="32" s="1"/>
  <c r="K36" i="32"/>
  <c r="H35" i="32"/>
  <c r="I35" i="32"/>
  <c r="H37" i="32"/>
  <c r="H39" i="32" s="1"/>
  <c r="I37" i="32"/>
  <c r="H36" i="32"/>
  <c r="I36" i="32"/>
  <c r="I38" i="32" s="1"/>
  <c r="F35" i="32"/>
  <c r="G35" i="32"/>
  <c r="F37" i="32"/>
  <c r="G37" i="32"/>
  <c r="G38" i="32" s="1"/>
  <c r="F36" i="32"/>
  <c r="G36" i="32"/>
  <c r="F39" i="32"/>
  <c r="H38" i="32"/>
  <c r="F38" i="32"/>
  <c r="E35" i="32"/>
  <c r="E38" i="32" s="1"/>
  <c r="E37" i="32"/>
  <c r="E36" i="32"/>
  <c r="S35" i="32"/>
  <c r="R35" i="32"/>
  <c r="Q35" i="32"/>
  <c r="E44" i="26"/>
  <c r="E43" i="26"/>
  <c r="E42" i="26"/>
  <c r="E41" i="26"/>
  <c r="N35" i="26"/>
  <c r="O35" i="26"/>
  <c r="O38" i="26" s="1"/>
  <c r="N37" i="26"/>
  <c r="N38" i="26" s="1"/>
  <c r="O37" i="26"/>
  <c r="N36" i="26"/>
  <c r="O36" i="26"/>
  <c r="L35" i="26"/>
  <c r="L39" i="26" s="1"/>
  <c r="M35" i="26"/>
  <c r="L37" i="26"/>
  <c r="M37" i="26"/>
  <c r="M38" i="26" s="1"/>
  <c r="L36" i="26"/>
  <c r="M36" i="26"/>
  <c r="J35" i="26"/>
  <c r="J38" i="26" s="1"/>
  <c r="K35" i="26"/>
  <c r="J37" i="26"/>
  <c r="K37" i="26"/>
  <c r="K38" i="26" s="1"/>
  <c r="J36" i="26"/>
  <c r="J39" i="26" s="1"/>
  <c r="K36" i="26"/>
  <c r="H35" i="26"/>
  <c r="H39" i="26" s="1"/>
  <c r="I35" i="26"/>
  <c r="H37" i="26"/>
  <c r="I37" i="26"/>
  <c r="H36" i="26"/>
  <c r="I36" i="26"/>
  <c r="I38" i="26" s="1"/>
  <c r="F35" i="26"/>
  <c r="G35" i="26"/>
  <c r="G38" i="26" s="1"/>
  <c r="F37" i="26"/>
  <c r="G37" i="26"/>
  <c r="F36" i="26"/>
  <c r="G36" i="26"/>
  <c r="F39" i="26"/>
  <c r="H38" i="26"/>
  <c r="F38" i="26"/>
  <c r="E35" i="26"/>
  <c r="E38" i="26" s="1"/>
  <c r="E37" i="26"/>
  <c r="E36" i="26"/>
  <c r="S35" i="26"/>
  <c r="R35" i="26"/>
  <c r="Q35" i="26"/>
  <c r="E44" i="25"/>
  <c r="F31" i="1" s="1"/>
  <c r="E43" i="25"/>
  <c r="E42" i="25"/>
  <c r="E41" i="25"/>
  <c r="N35" i="25"/>
  <c r="O35" i="25"/>
  <c r="O38" i="25" s="1"/>
  <c r="N37" i="25"/>
  <c r="T34" i="1" s="1"/>
  <c r="O37" i="25"/>
  <c r="N36" i="25"/>
  <c r="O36" i="25"/>
  <c r="L35" i="25"/>
  <c r="L39" i="25" s="1"/>
  <c r="M35" i="25"/>
  <c r="L37" i="25"/>
  <c r="M37" i="25"/>
  <c r="M38" i="25" s="1"/>
  <c r="L36" i="25"/>
  <c r="M36" i="25"/>
  <c r="J35" i="25"/>
  <c r="J38" i="25" s="1"/>
  <c r="K35" i="25"/>
  <c r="J37" i="25"/>
  <c r="K37" i="25"/>
  <c r="K38" i="25" s="1"/>
  <c r="J36" i="25"/>
  <c r="J39" i="25" s="1"/>
  <c r="K36" i="25"/>
  <c r="H35" i="25"/>
  <c r="H39" i="25" s="1"/>
  <c r="I35" i="25"/>
  <c r="H37" i="25"/>
  <c r="I37" i="25"/>
  <c r="H36" i="25"/>
  <c r="I36" i="25"/>
  <c r="O33" i="1" s="1"/>
  <c r="F35" i="25"/>
  <c r="F39" i="25" s="1"/>
  <c r="G35" i="25"/>
  <c r="G38" i="25" s="1"/>
  <c r="F37" i="25"/>
  <c r="G37" i="25"/>
  <c r="F36" i="25"/>
  <c r="G36" i="25"/>
  <c r="N38" i="25"/>
  <c r="H38" i="25"/>
  <c r="F38" i="25"/>
  <c r="E35" i="25"/>
  <c r="E38" i="25" s="1"/>
  <c r="E37" i="25"/>
  <c r="E36" i="25"/>
  <c r="S35" i="25"/>
  <c r="R35" i="25"/>
  <c r="X32" i="1" s="1"/>
  <c r="Q35" i="25"/>
  <c r="N35" i="12"/>
  <c r="N38" i="12" s="1"/>
  <c r="O35" i="12"/>
  <c r="U32" i="1" s="1"/>
  <c r="N37" i="12"/>
  <c r="O37" i="12"/>
  <c r="U34" i="1" s="1"/>
  <c r="N36" i="12"/>
  <c r="T33" i="1" s="1"/>
  <c r="O36" i="12"/>
  <c r="U33" i="1" s="1"/>
  <c r="E41" i="12"/>
  <c r="G31" i="1" s="1"/>
  <c r="E42" i="12"/>
  <c r="D31" i="1" s="1"/>
  <c r="E43" i="12"/>
  <c r="E44" i="12"/>
  <c r="L35" i="12"/>
  <c r="R32" i="1" s="1"/>
  <c r="L36" i="12"/>
  <c r="R33" i="1" s="1"/>
  <c r="L37" i="12"/>
  <c r="R34" i="1" s="1"/>
  <c r="J35" i="12"/>
  <c r="P32" i="1" s="1"/>
  <c r="J36" i="12"/>
  <c r="P33" i="1" s="1"/>
  <c r="J37" i="12"/>
  <c r="P34" i="1" s="1"/>
  <c r="H35" i="12"/>
  <c r="H39" i="12" s="1"/>
  <c r="H37" i="12"/>
  <c r="N34" i="1" s="1"/>
  <c r="H36" i="12"/>
  <c r="Q35" i="12"/>
  <c r="R35" i="12"/>
  <c r="S35" i="12"/>
  <c r="Y32" i="1" s="1"/>
  <c r="G35" i="12"/>
  <c r="I35" i="12"/>
  <c r="I38" i="12" s="1"/>
  <c r="K35" i="12"/>
  <c r="Q32" i="1" s="1"/>
  <c r="M35" i="12"/>
  <c r="M38" i="12" s="1"/>
  <c r="G36" i="12"/>
  <c r="M33" i="1" s="1"/>
  <c r="I36" i="12"/>
  <c r="K36" i="12"/>
  <c r="K38" i="12" s="1"/>
  <c r="M36" i="12"/>
  <c r="S33" i="1" s="1"/>
  <c r="G37" i="12"/>
  <c r="M34" i="1" s="1"/>
  <c r="I37" i="12"/>
  <c r="O34" i="1" s="1"/>
  <c r="K37" i="12"/>
  <c r="Q34" i="1" s="1"/>
  <c r="M37" i="12"/>
  <c r="F36" i="12"/>
  <c r="L33" i="1" s="1"/>
  <c r="F37" i="12"/>
  <c r="F35" i="12"/>
  <c r="F39" i="12" s="1"/>
  <c r="E35" i="12"/>
  <c r="E38" i="12" s="1"/>
  <c r="E37" i="12"/>
  <c r="J34" i="1" s="1"/>
  <c r="E36" i="12"/>
  <c r="F38" i="12"/>
  <c r="L38" i="12"/>
  <c r="G38" i="12"/>
  <c r="H38" i="12"/>
  <c r="J39" i="1" l="1"/>
  <c r="Q40" i="1"/>
  <c r="P35" i="1"/>
  <c r="P36" i="1" s="1"/>
  <c r="R35" i="1"/>
  <c r="M35" i="1"/>
  <c r="U35" i="1"/>
  <c r="J39" i="12"/>
  <c r="J38" i="12"/>
  <c r="L32" i="1"/>
  <c r="Q33" i="1"/>
  <c r="Q35" i="1" s="1"/>
  <c r="S32" i="1"/>
  <c r="S35" i="1" s="1"/>
  <c r="F39" i="35"/>
  <c r="F39" i="30"/>
  <c r="K38" i="28"/>
  <c r="K38" i="29"/>
  <c r="K38" i="27"/>
  <c r="T32" i="1"/>
  <c r="N39" i="12"/>
  <c r="S34" i="1"/>
  <c r="J32" i="1"/>
  <c r="I38" i="25"/>
  <c r="L38" i="25"/>
  <c r="N39" i="25"/>
  <c r="L38" i="26"/>
  <c r="N39" i="26"/>
  <c r="L38" i="32"/>
  <c r="N39" i="32"/>
  <c r="L38" i="31"/>
  <c r="N39" i="31"/>
  <c r="L38" i="33"/>
  <c r="N39" i="33"/>
  <c r="L38" i="34"/>
  <c r="N39" i="34"/>
  <c r="L38" i="28"/>
  <c r="N39" i="28"/>
  <c r="L38" i="29"/>
  <c r="N39" i="29"/>
  <c r="L38" i="27"/>
  <c r="N39" i="27"/>
  <c r="O32" i="1"/>
  <c r="O35" i="1" s="1"/>
  <c r="O38" i="12"/>
  <c r="L39" i="12"/>
  <c r="N32" i="1"/>
  <c r="L38" i="30"/>
  <c r="M38" i="35"/>
  <c r="R36" i="1" l="1"/>
  <c r="L35" i="1"/>
  <c r="L36" i="1"/>
  <c r="S40" i="1"/>
  <c r="J35" i="1"/>
  <c r="J36" i="1" s="1"/>
  <c r="R40" i="1"/>
  <c r="P40" i="1"/>
  <c r="T35" i="1"/>
  <c r="T40" i="1" s="1"/>
  <c r="T36" i="1"/>
  <c r="U40" i="1"/>
  <c r="N35" i="1"/>
  <c r="N40" i="1" s="1"/>
  <c r="O40" i="1"/>
  <c r="N36" i="1"/>
</calcChain>
</file>

<file path=xl/sharedStrings.xml><?xml version="1.0" encoding="utf-8"?>
<sst xmlns="http://schemas.openxmlformats.org/spreadsheetml/2006/main" count="1571" uniqueCount="394">
  <si>
    <t>BF CAMP M</t>
    <phoneticPr fontId="8" type="noConversion"/>
  </si>
  <si>
    <t>yes</t>
    <phoneticPr fontId="8" type="noConversion"/>
  </si>
  <si>
    <t>yes</t>
    <phoneticPr fontId="8" type="noConversion"/>
  </si>
  <si>
    <t>yes</t>
    <phoneticPr fontId="8" type="noConversion"/>
  </si>
  <si>
    <t>yes</t>
    <phoneticPr fontId="8" type="noConversion"/>
  </si>
  <si>
    <t>yes</t>
    <phoneticPr fontId="8" type="noConversion"/>
  </si>
  <si>
    <t>yes</t>
    <phoneticPr fontId="8" type="noConversion"/>
  </si>
  <si>
    <t>yes</t>
    <phoneticPr fontId="8" type="noConversion"/>
  </si>
  <si>
    <t>conditioning</t>
    <phoneticPr fontId="8" type="noConversion"/>
  </si>
  <si>
    <t>power</t>
    <phoneticPr fontId="8" type="noConversion"/>
  </si>
  <si>
    <t>Lesson</t>
  </si>
  <si>
    <t>SP</t>
  </si>
  <si>
    <t>SP</t>
    <phoneticPr fontId="8" type="noConversion"/>
  </si>
  <si>
    <t>SP</t>
    <phoneticPr fontId="8" type="noConversion"/>
  </si>
  <si>
    <t>UDINE</t>
    <phoneticPr fontId="8" type="noConversion"/>
  </si>
  <si>
    <t>GDANSK</t>
    <phoneticPr fontId="8" type="noConversion"/>
  </si>
  <si>
    <t>ZAGREB</t>
    <phoneticPr fontId="8" type="noConversion"/>
  </si>
  <si>
    <t>T</t>
    <phoneticPr fontId="8" type="noConversion"/>
  </si>
  <si>
    <t>SP</t>
    <phoneticPr fontId="8" type="noConversion"/>
  </si>
  <si>
    <t>3V2D L64</t>
    <phoneticPr fontId="8" type="noConversion"/>
  </si>
  <si>
    <t>SP</t>
    <phoneticPr fontId="8" type="noConversion"/>
  </si>
  <si>
    <t>C</t>
    <phoneticPr fontId="8" type="noConversion"/>
  </si>
  <si>
    <t>C</t>
    <phoneticPr fontId="8" type="noConversion"/>
  </si>
  <si>
    <t>C</t>
    <phoneticPr fontId="8" type="noConversion"/>
  </si>
  <si>
    <t>SP</t>
    <phoneticPr fontId="8" type="noConversion"/>
  </si>
  <si>
    <t>SP</t>
    <phoneticPr fontId="8" type="noConversion"/>
  </si>
  <si>
    <t>ITA</t>
    <phoneticPr fontId="8" type="noConversion"/>
  </si>
  <si>
    <t>injured wrist</t>
    <phoneticPr fontId="8" type="noConversion"/>
  </si>
  <si>
    <t>Time</t>
    <phoneticPr fontId="8" type="noConversion"/>
  </si>
  <si>
    <t>April</t>
  </si>
  <si>
    <t>no</t>
    <phoneticPr fontId="8" type="noConversion"/>
  </si>
  <si>
    <t>no</t>
    <phoneticPr fontId="8" type="noConversion"/>
  </si>
  <si>
    <t>Conditioning</t>
    <phoneticPr fontId="8" type="noConversion"/>
  </si>
  <si>
    <t>T</t>
    <phoneticPr fontId="8" type="noConversion"/>
  </si>
  <si>
    <t>T</t>
    <phoneticPr fontId="8" type="noConversion"/>
  </si>
  <si>
    <t>T</t>
    <phoneticPr fontId="8" type="noConversion"/>
  </si>
  <si>
    <t>R</t>
    <phoneticPr fontId="8" type="noConversion"/>
  </si>
  <si>
    <t>T</t>
    <phoneticPr fontId="8" type="noConversion"/>
  </si>
  <si>
    <t>R</t>
    <phoneticPr fontId="8" type="noConversion"/>
  </si>
  <si>
    <t>R</t>
    <phoneticPr fontId="8" type="noConversion"/>
  </si>
  <si>
    <t>T</t>
    <phoneticPr fontId="8" type="noConversion"/>
  </si>
  <si>
    <t>yes</t>
    <phoneticPr fontId="8" type="noConversion"/>
  </si>
  <si>
    <t>yes</t>
    <phoneticPr fontId="8" type="noConversion"/>
  </si>
  <si>
    <t>yes</t>
    <phoneticPr fontId="8" type="noConversion"/>
  </si>
  <si>
    <t>yes</t>
    <phoneticPr fontId="8" type="noConversion"/>
  </si>
  <si>
    <t>no</t>
    <phoneticPr fontId="8" type="noConversion"/>
  </si>
  <si>
    <t>2nd</t>
    <phoneticPr fontId="8" type="noConversion"/>
  </si>
  <si>
    <t>yes</t>
    <phoneticPr fontId="8" type="noConversion"/>
  </si>
  <si>
    <t>BF CAMP M</t>
    <phoneticPr fontId="8" type="noConversion"/>
  </si>
  <si>
    <t>R</t>
    <phoneticPr fontId="8" type="noConversion"/>
  </si>
  <si>
    <t>Poule/T</t>
    <phoneticPr fontId="8" type="noConversion"/>
  </si>
  <si>
    <t>T</t>
    <phoneticPr fontId="8" type="noConversion"/>
  </si>
  <si>
    <t>May</t>
  </si>
  <si>
    <t>June</t>
  </si>
  <si>
    <t>July</t>
  </si>
  <si>
    <t>August</t>
  </si>
  <si>
    <t>TAUBER</t>
    <phoneticPr fontId="8" type="noConversion"/>
  </si>
  <si>
    <t>R</t>
    <phoneticPr fontId="8" type="noConversion"/>
  </si>
  <si>
    <t>yes</t>
    <phoneticPr fontId="8" type="noConversion"/>
  </si>
  <si>
    <t>Focus</t>
    <phoneticPr fontId="8" type="noConversion"/>
  </si>
  <si>
    <t>BOCHUM</t>
    <phoneticPr fontId="8" type="noConversion"/>
  </si>
  <si>
    <t>R</t>
  </si>
  <si>
    <t>C</t>
  </si>
  <si>
    <t>YES</t>
  </si>
  <si>
    <t>NO</t>
  </si>
  <si>
    <t>MOD</t>
  </si>
  <si>
    <t>October</t>
  </si>
  <si>
    <t>R</t>
    <phoneticPr fontId="8" type="noConversion"/>
  </si>
  <si>
    <t>Total</t>
  </si>
  <si>
    <t>T</t>
  </si>
  <si>
    <t>%</t>
  </si>
  <si>
    <t>31</t>
  </si>
  <si>
    <t>yes</t>
    <phoneticPr fontId="8" type="noConversion"/>
  </si>
  <si>
    <t>yes</t>
    <phoneticPr fontId="8" type="noConversion"/>
  </si>
  <si>
    <t>BRC Man</t>
    <phoneticPr fontId="8" type="noConversion"/>
  </si>
  <si>
    <t>Technica / Speedl</t>
    <phoneticPr fontId="8" type="noConversion"/>
  </si>
  <si>
    <t>R</t>
    <phoneticPr fontId="8" type="noConversion"/>
  </si>
  <si>
    <t>T</t>
    <phoneticPr fontId="8" type="noConversion"/>
  </si>
  <si>
    <t>T</t>
    <phoneticPr fontId="8" type="noConversion"/>
  </si>
  <si>
    <t>R</t>
    <phoneticPr fontId="8" type="noConversion"/>
  </si>
  <si>
    <t>R</t>
    <phoneticPr fontId="8" type="noConversion"/>
  </si>
  <si>
    <t>yes</t>
    <phoneticPr fontId="8" type="noConversion"/>
  </si>
  <si>
    <t>yes</t>
    <phoneticPr fontId="8" type="noConversion"/>
  </si>
  <si>
    <t>T</t>
    <phoneticPr fontId="8" type="noConversion"/>
  </si>
  <si>
    <t>R</t>
    <phoneticPr fontId="8" type="noConversion"/>
  </si>
  <si>
    <t>TRAINING CAMP MILAN</t>
    <phoneticPr fontId="8" type="noConversion"/>
  </si>
  <si>
    <t>FRANCE</t>
    <phoneticPr fontId="8" type="noConversion"/>
  </si>
  <si>
    <t>ITA</t>
    <phoneticPr fontId="8" type="noConversion"/>
  </si>
  <si>
    <t>SCHOOL SPAIN</t>
    <phoneticPr fontId="8" type="noConversion"/>
  </si>
  <si>
    <t>WCH</t>
    <phoneticPr fontId="8" type="noConversion"/>
  </si>
  <si>
    <t>MODLING</t>
    <phoneticPr fontId="8" type="noConversion"/>
  </si>
  <si>
    <t>MODLING</t>
    <phoneticPr fontId="8" type="noConversion"/>
  </si>
  <si>
    <t>T</t>
    <phoneticPr fontId="8" type="noConversion"/>
  </si>
  <si>
    <t>C</t>
    <phoneticPr fontId="8" type="noConversion"/>
  </si>
  <si>
    <t>plyo</t>
    <phoneticPr fontId="8" type="noConversion"/>
  </si>
  <si>
    <t>T</t>
    <phoneticPr fontId="8" type="noConversion"/>
  </si>
  <si>
    <t>R</t>
    <phoneticPr fontId="8" type="noConversion"/>
  </si>
  <si>
    <t>T</t>
    <phoneticPr fontId="8" type="noConversion"/>
  </si>
  <si>
    <t>C</t>
    <phoneticPr fontId="8" type="noConversion"/>
  </si>
  <si>
    <t>C</t>
    <phoneticPr fontId="8" type="noConversion"/>
  </si>
  <si>
    <t>SP</t>
    <phoneticPr fontId="8" type="noConversion"/>
  </si>
  <si>
    <t>ECH</t>
    <phoneticPr fontId="8" type="noConversion"/>
  </si>
  <si>
    <t>SOCHI</t>
    <phoneticPr fontId="8" type="noConversion"/>
  </si>
  <si>
    <t>Conditioning</t>
    <phoneticPr fontId="8" type="noConversion"/>
  </si>
  <si>
    <t>LPS</t>
    <phoneticPr fontId="8" type="noConversion"/>
  </si>
  <si>
    <t>UDINE</t>
    <phoneticPr fontId="8" type="noConversion"/>
  </si>
  <si>
    <t>ZAGREB</t>
    <phoneticPr fontId="8" type="noConversion"/>
  </si>
  <si>
    <t>ECH SENIOR</t>
    <phoneticPr fontId="8" type="noConversion"/>
  </si>
  <si>
    <t>LONDON</t>
    <phoneticPr fontId="8" type="noConversion"/>
  </si>
  <si>
    <t>yes</t>
    <phoneticPr fontId="8" type="noConversion"/>
  </si>
  <si>
    <t>yes</t>
    <phoneticPr fontId="8" type="noConversion"/>
  </si>
  <si>
    <t>yes</t>
    <phoneticPr fontId="8" type="noConversion"/>
  </si>
  <si>
    <t>Training %</t>
  </si>
  <si>
    <t>FINAL</t>
    <phoneticPr fontId="8" type="noConversion"/>
  </si>
  <si>
    <t>no</t>
    <phoneticPr fontId="8" type="noConversion"/>
  </si>
  <si>
    <t>BCH U23</t>
    <phoneticPr fontId="8" type="noConversion"/>
  </si>
  <si>
    <t>BF CAMP M</t>
    <phoneticPr fontId="8" type="noConversion"/>
  </si>
  <si>
    <t>BF CAMP L</t>
    <phoneticPr fontId="8" type="noConversion"/>
  </si>
  <si>
    <t>T</t>
    <phoneticPr fontId="8" type="noConversion"/>
  </si>
  <si>
    <t>R</t>
    <phoneticPr fontId="8" type="noConversion"/>
  </si>
  <si>
    <t>T</t>
    <phoneticPr fontId="8" type="noConversion"/>
  </si>
  <si>
    <t>Name</t>
  </si>
  <si>
    <t>no</t>
    <phoneticPr fontId="8" type="noConversion"/>
  </si>
  <si>
    <t>ill</t>
    <phoneticPr fontId="8" type="noConversion"/>
  </si>
  <si>
    <t>no</t>
    <phoneticPr fontId="8" type="noConversion"/>
  </si>
  <si>
    <t>Av. Lesson Time</t>
  </si>
  <si>
    <t>Av. Footwork Time</t>
  </si>
  <si>
    <t>Av. Fencing Time</t>
  </si>
  <si>
    <t>Av. S&amp;C Time</t>
  </si>
  <si>
    <t>Hrs. Footwork</t>
  </si>
  <si>
    <t>DO NOT DELETE</t>
  </si>
  <si>
    <t>Hrs. Lessons</t>
  </si>
  <si>
    <t>Hrs. Fencing</t>
  </si>
  <si>
    <t>Hrs. S&amp;C</t>
  </si>
  <si>
    <t>Actual</t>
  </si>
  <si>
    <t>Warm up</t>
    <phoneticPr fontId="8" type="noConversion"/>
  </si>
  <si>
    <t>Present</t>
  </si>
  <si>
    <t>Fencing - Breakdown</t>
  </si>
  <si>
    <t>yes</t>
    <phoneticPr fontId="8" type="noConversion"/>
  </si>
  <si>
    <t>yes</t>
    <phoneticPr fontId="8" type="noConversion"/>
  </si>
  <si>
    <t>R</t>
    <phoneticPr fontId="8" type="noConversion"/>
  </si>
  <si>
    <t>yes</t>
    <phoneticPr fontId="8" type="noConversion"/>
  </si>
  <si>
    <t>yes</t>
    <phoneticPr fontId="8" type="noConversion"/>
  </si>
  <si>
    <t>L64</t>
    <phoneticPr fontId="8" type="noConversion"/>
  </si>
  <si>
    <t>yes</t>
    <phoneticPr fontId="8" type="noConversion"/>
  </si>
  <si>
    <t>yes</t>
    <phoneticPr fontId="8" type="noConversion"/>
  </si>
  <si>
    <t>no</t>
    <phoneticPr fontId="8" type="noConversion"/>
  </si>
  <si>
    <t>yes</t>
    <phoneticPr fontId="8" type="noConversion"/>
  </si>
  <si>
    <t>FRANCE</t>
    <phoneticPr fontId="8" type="noConversion"/>
  </si>
  <si>
    <t>yes</t>
    <phoneticPr fontId="8" type="noConversion"/>
  </si>
  <si>
    <t>yes</t>
    <phoneticPr fontId="8" type="noConversion"/>
  </si>
  <si>
    <t>yes</t>
    <phoneticPr fontId="8" type="noConversion"/>
  </si>
  <si>
    <t>yes</t>
    <phoneticPr fontId="8" type="noConversion"/>
  </si>
  <si>
    <t>ECH</t>
    <phoneticPr fontId="8" type="noConversion"/>
  </si>
  <si>
    <t>SENIOR</t>
    <phoneticPr fontId="8" type="noConversion"/>
  </si>
  <si>
    <t>R</t>
    <phoneticPr fontId="8" type="noConversion"/>
  </si>
  <si>
    <t>MILAN CAMP</t>
    <phoneticPr fontId="8" type="noConversion"/>
  </si>
  <si>
    <t>MILAN CAMP</t>
    <phoneticPr fontId="8" type="noConversion"/>
  </si>
  <si>
    <t>T</t>
    <phoneticPr fontId="8" type="noConversion"/>
  </si>
  <si>
    <t>Focus</t>
    <phoneticPr fontId="8" type="noConversion"/>
  </si>
  <si>
    <t>yes</t>
    <phoneticPr fontId="8" type="noConversion"/>
  </si>
  <si>
    <t>yes</t>
    <phoneticPr fontId="8" type="noConversion"/>
  </si>
  <si>
    <t>Technical</t>
    <phoneticPr fontId="8" type="noConversion"/>
  </si>
  <si>
    <t>BF CAMP M</t>
    <phoneticPr fontId="8" type="noConversion"/>
  </si>
  <si>
    <t>yes</t>
    <phoneticPr fontId="8" type="noConversion"/>
  </si>
  <si>
    <t>yes</t>
    <phoneticPr fontId="8" type="noConversion"/>
  </si>
  <si>
    <t>yes</t>
    <phoneticPr fontId="8" type="noConversion"/>
  </si>
  <si>
    <t>mod</t>
    <phoneticPr fontId="8" type="noConversion"/>
  </si>
  <si>
    <t>yes</t>
    <phoneticPr fontId="8" type="noConversion"/>
  </si>
  <si>
    <t>agreed rest from fencing</t>
    <phoneticPr fontId="8" type="noConversion"/>
  </si>
  <si>
    <t>L8</t>
    <phoneticPr fontId="8" type="noConversion"/>
  </si>
  <si>
    <t>yes</t>
    <phoneticPr fontId="8" type="noConversion"/>
  </si>
  <si>
    <t>no</t>
    <phoneticPr fontId="8" type="noConversion"/>
  </si>
  <si>
    <t>R</t>
    <phoneticPr fontId="8" type="noConversion"/>
  </si>
  <si>
    <t>BOCHUM</t>
    <phoneticPr fontId="8" type="noConversion"/>
  </si>
  <si>
    <t>Spain</t>
    <phoneticPr fontId="8" type="noConversion"/>
  </si>
  <si>
    <t>Spain</t>
    <phoneticPr fontId="8" type="noConversion"/>
  </si>
  <si>
    <t>C</t>
    <phoneticPr fontId="8" type="noConversion"/>
  </si>
  <si>
    <t>C</t>
    <phoneticPr fontId="8" type="noConversion"/>
  </si>
  <si>
    <t>T</t>
    <phoneticPr fontId="8" type="noConversion"/>
  </si>
  <si>
    <t>T</t>
    <phoneticPr fontId="8" type="noConversion"/>
  </si>
  <si>
    <t>4</t>
    <phoneticPr fontId="8" type="noConversion"/>
  </si>
  <si>
    <t>BRC</t>
    <phoneticPr fontId="8" type="noConversion"/>
  </si>
  <si>
    <t>yes</t>
    <phoneticPr fontId="8" type="noConversion"/>
  </si>
  <si>
    <t>yes</t>
    <phoneticPr fontId="8" type="noConversion"/>
  </si>
  <si>
    <t>yes</t>
    <phoneticPr fontId="8" type="noConversion"/>
  </si>
  <si>
    <t>yes</t>
    <phoneticPr fontId="8" type="noConversion"/>
  </si>
  <si>
    <t>Poules / Team</t>
  </si>
  <si>
    <t>GDANSK</t>
    <phoneticPr fontId="8" type="noConversion"/>
  </si>
  <si>
    <t>yes</t>
    <phoneticPr fontId="8" type="noConversion"/>
  </si>
  <si>
    <t>yes</t>
    <phoneticPr fontId="8" type="noConversion"/>
  </si>
  <si>
    <t>no</t>
    <phoneticPr fontId="8" type="noConversion"/>
  </si>
  <si>
    <t>yes</t>
    <phoneticPr fontId="8" type="noConversion"/>
  </si>
  <si>
    <t>WCP</t>
  </si>
  <si>
    <t>yes</t>
    <phoneticPr fontId="8" type="noConversion"/>
  </si>
  <si>
    <t>yes</t>
    <phoneticPr fontId="8" type="noConversion"/>
  </si>
  <si>
    <t>yes</t>
    <phoneticPr fontId="8" type="noConversion"/>
  </si>
  <si>
    <t>SP</t>
    <phoneticPr fontId="8" type="noConversion"/>
  </si>
  <si>
    <t>speed</t>
    <phoneticPr fontId="8" type="noConversion"/>
  </si>
  <si>
    <t>T</t>
    <phoneticPr fontId="8" type="noConversion"/>
  </si>
  <si>
    <t>R</t>
    <phoneticPr fontId="8" type="noConversion"/>
  </si>
  <si>
    <t>power</t>
    <phoneticPr fontId="8" type="noConversion"/>
  </si>
  <si>
    <t>plyo</t>
    <phoneticPr fontId="8" type="noConversion"/>
  </si>
  <si>
    <t>TRAINING CAMP MILAN</t>
    <phoneticPr fontId="8" type="noConversion"/>
  </si>
  <si>
    <t>SOCHI</t>
    <phoneticPr fontId="8" type="noConversion"/>
  </si>
  <si>
    <t>Technical</t>
    <phoneticPr fontId="8" type="noConversion"/>
  </si>
  <si>
    <t>R</t>
    <phoneticPr fontId="8" type="noConversion"/>
  </si>
  <si>
    <t>Overall</t>
  </si>
  <si>
    <t>Comp</t>
  </si>
  <si>
    <t>Misc</t>
  </si>
  <si>
    <t>Training</t>
  </si>
  <si>
    <t>Total Days</t>
  </si>
  <si>
    <t>SP</t>
    <phoneticPr fontId="8" type="noConversion"/>
  </si>
  <si>
    <t>T</t>
    <phoneticPr fontId="8" type="noConversion"/>
  </si>
  <si>
    <t>R</t>
    <phoneticPr fontId="8" type="noConversion"/>
  </si>
  <si>
    <t>T</t>
    <phoneticPr fontId="8" type="noConversion"/>
  </si>
  <si>
    <t>R</t>
    <phoneticPr fontId="8" type="noConversion"/>
  </si>
  <si>
    <t>December</t>
  </si>
  <si>
    <t>yes</t>
    <phoneticPr fontId="8" type="noConversion"/>
  </si>
  <si>
    <t>L64</t>
    <phoneticPr fontId="8" type="noConversion"/>
  </si>
  <si>
    <t>yes</t>
    <phoneticPr fontId="8" type="noConversion"/>
  </si>
  <si>
    <t>yes</t>
    <phoneticPr fontId="8" type="noConversion"/>
  </si>
  <si>
    <t>C</t>
    <phoneticPr fontId="8" type="noConversion"/>
  </si>
  <si>
    <t>C</t>
    <phoneticPr fontId="8" type="noConversion"/>
  </si>
  <si>
    <t>R</t>
    <phoneticPr fontId="8" type="noConversion"/>
  </si>
  <si>
    <t>yes</t>
    <phoneticPr fontId="8" type="noConversion"/>
  </si>
  <si>
    <t>yes</t>
    <phoneticPr fontId="8" type="noConversion"/>
  </si>
  <si>
    <t>T</t>
    <phoneticPr fontId="8" type="noConversion"/>
  </si>
  <si>
    <t>R</t>
    <phoneticPr fontId="8" type="noConversion"/>
  </si>
  <si>
    <t>C</t>
    <phoneticPr fontId="8" type="noConversion"/>
  </si>
  <si>
    <t>yes</t>
    <phoneticPr fontId="8" type="noConversion"/>
  </si>
  <si>
    <t>yes</t>
    <phoneticPr fontId="8" type="noConversion"/>
  </si>
  <si>
    <t>yes</t>
    <phoneticPr fontId="8" type="noConversion"/>
  </si>
  <si>
    <t>R</t>
    <phoneticPr fontId="8" type="noConversion"/>
  </si>
  <si>
    <t>VERONA</t>
    <phoneticPr fontId="8" type="noConversion"/>
  </si>
  <si>
    <t>R</t>
    <phoneticPr fontId="8" type="noConversion"/>
  </si>
  <si>
    <t>T</t>
    <phoneticPr fontId="8" type="noConversion"/>
  </si>
  <si>
    <t>T</t>
    <phoneticPr fontId="8" type="noConversion"/>
  </si>
  <si>
    <t>ITA FINAL</t>
    <phoneticPr fontId="8" type="noConversion"/>
  </si>
  <si>
    <t>CHRISTMASS</t>
    <phoneticPr fontId="8" type="noConversion"/>
  </si>
  <si>
    <t>R</t>
    <phoneticPr fontId="8" type="noConversion"/>
  </si>
  <si>
    <t>BF CAMP L</t>
    <phoneticPr fontId="8" type="noConversion"/>
  </si>
  <si>
    <t>BF CAMP L</t>
    <phoneticPr fontId="8" type="noConversion"/>
  </si>
  <si>
    <t>R</t>
    <phoneticPr fontId="8" type="noConversion"/>
  </si>
  <si>
    <t>yes</t>
    <phoneticPr fontId="8" type="noConversion"/>
  </si>
  <si>
    <t>yes</t>
    <phoneticPr fontId="8" type="noConversion"/>
  </si>
  <si>
    <t>no</t>
    <phoneticPr fontId="8" type="noConversion"/>
  </si>
  <si>
    <t>yes</t>
    <phoneticPr fontId="8" type="noConversion"/>
  </si>
  <si>
    <t>R</t>
    <phoneticPr fontId="8" type="noConversion"/>
  </si>
  <si>
    <t>T</t>
    <phoneticPr fontId="8" type="noConversion"/>
  </si>
  <si>
    <t>T</t>
    <phoneticPr fontId="8" type="noConversion"/>
  </si>
  <si>
    <t>yes</t>
    <phoneticPr fontId="8" type="noConversion"/>
  </si>
  <si>
    <t>yes</t>
    <phoneticPr fontId="8" type="noConversion"/>
  </si>
  <si>
    <t>November</t>
  </si>
  <si>
    <t>Total YES</t>
  </si>
  <si>
    <t>March</t>
  </si>
  <si>
    <t>yes</t>
    <phoneticPr fontId="8" type="noConversion"/>
  </si>
  <si>
    <t>no</t>
    <phoneticPr fontId="8" type="noConversion"/>
  </si>
  <si>
    <t>yes</t>
    <phoneticPr fontId="8" type="noConversion"/>
  </si>
  <si>
    <t>VERONA</t>
    <phoneticPr fontId="8" type="noConversion"/>
  </si>
  <si>
    <t>yes</t>
    <phoneticPr fontId="8" type="noConversion"/>
  </si>
  <si>
    <t>BRC Newc</t>
    <phoneticPr fontId="8" type="noConversion"/>
  </si>
  <si>
    <t>SP</t>
    <phoneticPr fontId="8" type="noConversion"/>
  </si>
  <si>
    <t>yes</t>
    <phoneticPr fontId="8" type="noConversion"/>
  </si>
  <si>
    <t>mod</t>
    <phoneticPr fontId="8" type="noConversion"/>
  </si>
  <si>
    <t>no</t>
    <phoneticPr fontId="8" type="noConversion"/>
  </si>
  <si>
    <t>no</t>
    <phoneticPr fontId="8" type="noConversion"/>
  </si>
  <si>
    <t>no</t>
    <phoneticPr fontId="8" type="noConversion"/>
  </si>
  <si>
    <t>no</t>
    <phoneticPr fontId="8" type="noConversion"/>
  </si>
  <si>
    <t>February</t>
  </si>
  <si>
    <t>Footwork</t>
  </si>
  <si>
    <t>Fencing</t>
  </si>
  <si>
    <t>C</t>
    <phoneticPr fontId="8" type="noConversion"/>
  </si>
  <si>
    <t>R = Rest</t>
  </si>
  <si>
    <t>C = Comp</t>
  </si>
  <si>
    <t>M = Misc</t>
  </si>
  <si>
    <t>Calendar</t>
    <phoneticPr fontId="8" type="noConversion"/>
  </si>
  <si>
    <t>January</t>
  </si>
  <si>
    <t>S&amp;C</t>
  </si>
  <si>
    <t>BCH TEAM</t>
    <phoneticPr fontId="8" type="noConversion"/>
  </si>
  <si>
    <t>BRC</t>
    <phoneticPr fontId="8" type="noConversion"/>
  </si>
  <si>
    <t>T</t>
    <phoneticPr fontId="8" type="noConversion"/>
  </si>
  <si>
    <t>no</t>
    <phoneticPr fontId="8" type="noConversion"/>
  </si>
  <si>
    <t>no</t>
    <phoneticPr fontId="8" type="noConversion"/>
  </si>
  <si>
    <t>Senior BCH</t>
    <phoneticPr fontId="8" type="noConversion"/>
  </si>
  <si>
    <t>C</t>
    <phoneticPr fontId="8" type="noConversion"/>
  </si>
  <si>
    <t>Senior BCH</t>
    <phoneticPr fontId="8" type="noConversion"/>
  </si>
  <si>
    <t>R</t>
    <phoneticPr fontId="8" type="noConversion"/>
  </si>
  <si>
    <t>T</t>
    <phoneticPr fontId="8" type="noConversion"/>
  </si>
  <si>
    <t>T</t>
    <phoneticPr fontId="8" type="noConversion"/>
  </si>
  <si>
    <t>T</t>
    <phoneticPr fontId="8" type="noConversion"/>
  </si>
  <si>
    <t>R</t>
    <phoneticPr fontId="8" type="noConversion"/>
  </si>
  <si>
    <t>SP</t>
    <phoneticPr fontId="8" type="noConversion"/>
  </si>
  <si>
    <t>Plyo</t>
    <phoneticPr fontId="8" type="noConversion"/>
  </si>
  <si>
    <t>T</t>
    <phoneticPr fontId="8" type="noConversion"/>
  </si>
  <si>
    <t>R</t>
    <phoneticPr fontId="8" type="noConversion"/>
  </si>
  <si>
    <t>T</t>
    <phoneticPr fontId="8" type="noConversion"/>
  </si>
  <si>
    <t>TORINO</t>
    <phoneticPr fontId="8" type="noConversion"/>
  </si>
  <si>
    <t>LP Senior</t>
    <phoneticPr fontId="8" type="noConversion"/>
  </si>
  <si>
    <t>T</t>
    <phoneticPr fontId="8" type="noConversion"/>
  </si>
  <si>
    <t>R</t>
    <phoneticPr fontId="8" type="noConversion"/>
  </si>
  <si>
    <t>R</t>
    <phoneticPr fontId="8" type="noConversion"/>
  </si>
  <si>
    <t>yes</t>
    <phoneticPr fontId="8" type="noConversion"/>
  </si>
  <si>
    <t>yes</t>
    <phoneticPr fontId="8" type="noConversion"/>
  </si>
  <si>
    <t>ITA</t>
    <phoneticPr fontId="8" type="noConversion"/>
  </si>
  <si>
    <t>2016-2017</t>
  </si>
  <si>
    <t>Club</t>
  </si>
  <si>
    <t>Schedule</t>
  </si>
  <si>
    <t>Rest</t>
  </si>
  <si>
    <t>SP</t>
    <phoneticPr fontId="8" type="noConversion"/>
  </si>
  <si>
    <t>BCH TEAM</t>
    <phoneticPr fontId="8" type="noConversion"/>
  </si>
  <si>
    <t>yes</t>
    <phoneticPr fontId="8" type="noConversion"/>
  </si>
  <si>
    <t>yes</t>
    <phoneticPr fontId="8" type="noConversion"/>
  </si>
  <si>
    <t>FRANCE</t>
    <phoneticPr fontId="8" type="noConversion"/>
  </si>
  <si>
    <t>T</t>
    <phoneticPr fontId="8" type="noConversion"/>
  </si>
  <si>
    <t>R</t>
    <phoneticPr fontId="8" type="noConversion"/>
  </si>
  <si>
    <t>R</t>
    <phoneticPr fontId="8" type="noConversion"/>
  </si>
  <si>
    <t>T</t>
    <phoneticPr fontId="8" type="noConversion"/>
  </si>
  <si>
    <t>U23 BCH</t>
    <phoneticPr fontId="8" type="noConversion"/>
  </si>
  <si>
    <t>R</t>
    <phoneticPr fontId="8" type="noConversion"/>
  </si>
  <si>
    <t>2/4 L32</t>
    <phoneticPr fontId="8" type="noConversion"/>
  </si>
  <si>
    <t>yes</t>
    <phoneticPr fontId="8" type="noConversion"/>
  </si>
  <si>
    <t>yes</t>
    <phoneticPr fontId="8" type="noConversion"/>
  </si>
  <si>
    <t>mod</t>
    <phoneticPr fontId="8" type="noConversion"/>
  </si>
  <si>
    <t>yes</t>
    <phoneticPr fontId="8" type="noConversion"/>
  </si>
  <si>
    <t>Injured wrist</t>
    <phoneticPr fontId="8" type="noConversion"/>
  </si>
  <si>
    <t>yes</t>
    <phoneticPr fontId="8" type="noConversion"/>
  </si>
  <si>
    <t>yes</t>
    <phoneticPr fontId="8" type="noConversion"/>
  </si>
  <si>
    <t>no</t>
    <phoneticPr fontId="8" type="noConversion"/>
  </si>
  <si>
    <t>no</t>
    <phoneticPr fontId="8" type="noConversion"/>
  </si>
  <si>
    <t>TORINO</t>
    <phoneticPr fontId="8" type="noConversion"/>
  </si>
  <si>
    <t>R</t>
    <phoneticPr fontId="8" type="noConversion"/>
  </si>
  <si>
    <t>C</t>
    <phoneticPr fontId="8" type="noConversion"/>
  </si>
  <si>
    <t>C</t>
    <phoneticPr fontId="8" type="noConversion"/>
  </si>
  <si>
    <t>T</t>
    <phoneticPr fontId="8" type="noConversion"/>
  </si>
  <si>
    <t>no</t>
    <phoneticPr fontId="8" type="noConversion"/>
  </si>
  <si>
    <t>no</t>
    <phoneticPr fontId="8" type="noConversion"/>
  </si>
  <si>
    <t>yes</t>
    <phoneticPr fontId="8" type="noConversion"/>
  </si>
  <si>
    <t>no</t>
    <phoneticPr fontId="8" type="noConversion"/>
  </si>
  <si>
    <t>R</t>
    <phoneticPr fontId="8" type="noConversion"/>
  </si>
  <si>
    <t>yes</t>
    <phoneticPr fontId="8" type="noConversion"/>
  </si>
  <si>
    <t>yes</t>
    <phoneticPr fontId="8" type="noConversion"/>
  </si>
  <si>
    <t>no</t>
    <phoneticPr fontId="8" type="noConversion"/>
  </si>
  <si>
    <t>no</t>
    <phoneticPr fontId="8" type="noConversion"/>
  </si>
  <si>
    <t>yes</t>
    <phoneticPr fontId="8" type="noConversion"/>
  </si>
  <si>
    <t>yes</t>
    <phoneticPr fontId="8" type="noConversion"/>
  </si>
  <si>
    <t>R</t>
    <phoneticPr fontId="8" type="noConversion"/>
  </si>
  <si>
    <t>no</t>
    <phoneticPr fontId="8" type="noConversion"/>
  </si>
  <si>
    <t>TAUBER</t>
    <phoneticPr fontId="8" type="noConversion"/>
  </si>
  <si>
    <t>no</t>
    <phoneticPr fontId="8" type="noConversion"/>
  </si>
  <si>
    <t>yes</t>
    <phoneticPr fontId="8" type="noConversion"/>
  </si>
  <si>
    <t>R</t>
    <phoneticPr fontId="8" type="noConversion"/>
  </si>
  <si>
    <t>BF CAMP L</t>
    <phoneticPr fontId="8" type="noConversion"/>
  </si>
  <si>
    <t>Season</t>
  </si>
  <si>
    <t>mod</t>
    <phoneticPr fontId="8" type="noConversion"/>
  </si>
  <si>
    <t>M</t>
    <phoneticPr fontId="8" type="noConversion"/>
  </si>
  <si>
    <t>M</t>
    <phoneticPr fontId="8" type="noConversion"/>
  </si>
  <si>
    <t>mod</t>
    <phoneticPr fontId="8" type="noConversion"/>
  </si>
  <si>
    <t>mod</t>
    <phoneticPr fontId="8" type="noConversion"/>
  </si>
  <si>
    <t>mod</t>
    <phoneticPr fontId="8" type="noConversion"/>
  </si>
  <si>
    <t>Agreed Rest</t>
    <phoneticPr fontId="8" type="noConversion"/>
  </si>
  <si>
    <t>R</t>
    <phoneticPr fontId="8" type="noConversion"/>
  </si>
  <si>
    <t>T = Training</t>
  </si>
  <si>
    <t>Technical</t>
  </si>
  <si>
    <t>DE's</t>
  </si>
  <si>
    <t>August</t>
    <phoneticPr fontId="8" type="noConversion"/>
  </si>
  <si>
    <t>BRC</t>
    <phoneticPr fontId="8" type="noConversion"/>
  </si>
  <si>
    <t>C</t>
    <phoneticPr fontId="8" type="noConversion"/>
  </si>
  <si>
    <t>yes</t>
    <phoneticPr fontId="8" type="noConversion"/>
  </si>
  <si>
    <t>yes</t>
    <phoneticPr fontId="8" type="noConversion"/>
  </si>
  <si>
    <t>yes</t>
    <phoneticPr fontId="8" type="noConversion"/>
  </si>
  <si>
    <t>September</t>
  </si>
  <si>
    <t>Place</t>
    <phoneticPr fontId="8" type="noConversion"/>
  </si>
  <si>
    <t>Date</t>
  </si>
  <si>
    <t>M</t>
  </si>
  <si>
    <t>Comment</t>
  </si>
  <si>
    <t>Warm Up</t>
  </si>
  <si>
    <t>yes</t>
    <phoneticPr fontId="8" type="noConversion"/>
  </si>
  <si>
    <t>R</t>
    <phoneticPr fontId="8" type="noConversion"/>
  </si>
  <si>
    <t>SP</t>
    <phoneticPr fontId="8" type="noConversion"/>
  </si>
  <si>
    <t>BOCHUM</t>
    <phoneticPr fontId="8" type="noConversion"/>
  </si>
  <si>
    <t>C</t>
    <phoneticPr fontId="8" type="noConversion"/>
  </si>
  <si>
    <t>Conditioning</t>
    <phoneticPr fontId="8" type="noConversion"/>
  </si>
  <si>
    <t>LONDON</t>
    <phoneticPr fontId="8" type="noConversion"/>
  </si>
  <si>
    <t>conditioning</t>
    <phoneticPr fontId="8" type="noConversion"/>
  </si>
  <si>
    <t>C</t>
    <phoneticPr fontId="8" type="noConversion"/>
  </si>
  <si>
    <t>C</t>
    <phoneticPr fontId="8" type="noConversion"/>
  </si>
  <si>
    <t>SP</t>
    <phoneticPr fontId="8" type="noConversion"/>
  </si>
  <si>
    <t>BF CAMP L</t>
    <phoneticPr fontId="8" type="noConversion"/>
  </si>
  <si>
    <t>Total MOD</t>
  </si>
  <si>
    <t>Total NO</t>
  </si>
  <si>
    <t>Plan</t>
  </si>
  <si>
    <t>Tech</t>
  </si>
  <si>
    <t>Fencing Breakdown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</si>
</sst>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%"/>
  </numFmts>
  <fonts count="24" x14ac:knownFonts="1">
    <font>
      <sz val="11"/>
      <color theme="1"/>
      <name val="Calibri"/>
      <family val="2"/>
      <scheme val="minor"/>
    </font>
    <font>
      <sz val="20"/>
      <name val="Arial"/>
      <family val="2"/>
    </font>
    <font>
      <sz val="10"/>
      <name val="Arial"/>
      <family val="2"/>
      <charset val="1"/>
    </font>
    <font>
      <b/>
      <sz val="20"/>
      <color indexed="23"/>
      <name val="Arial"/>
      <family val="2"/>
    </font>
    <font>
      <b/>
      <sz val="20"/>
      <name val="Arial"/>
    </font>
    <font>
      <sz val="20"/>
      <color indexed="23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8"/>
      <name val="Verdana"/>
    </font>
    <font>
      <b/>
      <sz val="11"/>
      <color theme="1"/>
      <name val="Calibri"/>
      <family val="2"/>
      <scheme val="minor"/>
    </font>
    <font>
      <sz val="18"/>
      <color indexed="8"/>
      <name val="Calibri"/>
      <family val="2"/>
    </font>
    <font>
      <b/>
      <sz val="18"/>
      <name val="Arial"/>
      <family val="2"/>
    </font>
    <font>
      <sz val="1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8"/>
      <color indexed="8"/>
      <name val="Arial"/>
      <family val="2"/>
    </font>
    <font>
      <sz val="18"/>
      <color indexed="8"/>
      <name val="Arial"/>
      <family val="2"/>
    </font>
    <font>
      <sz val="14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</font>
    <font>
      <sz val="20"/>
      <color indexed="8"/>
      <name val="Arial"/>
    </font>
  </fonts>
  <fills count="2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</fills>
  <borders count="6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indexed="64"/>
      </left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72">
    <xf numFmtId="0" fontId="0" fillId="0" borderId="0" xfId="0"/>
    <xf numFmtId="0" fontId="2" fillId="0" borderId="0" xfId="0" applyFont="1"/>
    <xf numFmtId="49" fontId="1" fillId="0" borderId="0" xfId="0" applyNumberFormat="1" applyFont="1" applyBorder="1" applyAlignment="1" applyProtection="1"/>
    <xf numFmtId="49" fontId="5" fillId="0" borderId="0" xfId="0" applyNumberFormat="1" applyFont="1" applyBorder="1" applyAlignment="1" applyProtection="1"/>
    <xf numFmtId="49" fontId="1" fillId="0" borderId="0" xfId="0" applyNumberFormat="1" applyFont="1" applyBorder="1" applyAlignment="1" applyProtection="1">
      <alignment horizontal="left"/>
    </xf>
    <xf numFmtId="49" fontId="1" fillId="0" borderId="0" xfId="0" applyNumberFormat="1" applyFont="1" applyBorder="1" applyAlignment="1" applyProtection="1">
      <alignment horizontal="center"/>
    </xf>
    <xf numFmtId="49" fontId="5" fillId="0" borderId="0" xfId="0" applyNumberFormat="1" applyFont="1" applyBorder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left" vertical="center"/>
    </xf>
    <xf numFmtId="49" fontId="5" fillId="0" borderId="0" xfId="0" applyNumberFormat="1" applyFont="1" applyFill="1" applyBorder="1" applyAlignment="1" applyProtection="1"/>
    <xf numFmtId="49" fontId="4" fillId="0" borderId="0" xfId="0" applyNumberFormat="1" applyFont="1" applyBorder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left"/>
    </xf>
    <xf numFmtId="0" fontId="13" fillId="0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Fill="1" applyBorder="1"/>
    <xf numFmtId="0" fontId="13" fillId="0" borderId="0" xfId="0" applyFont="1" applyBorder="1"/>
    <xf numFmtId="0" fontId="13" fillId="0" borderId="0" xfId="0" applyFont="1" applyBorder="1" applyAlignment="1">
      <alignment horizontal="center"/>
    </xf>
    <xf numFmtId="0" fontId="13" fillId="0" borderId="0" xfId="0" applyFont="1"/>
    <xf numFmtId="0" fontId="16" fillId="0" borderId="24" xfId="0" applyFont="1" applyFill="1" applyBorder="1" applyAlignment="1">
      <alignment horizontal="center"/>
    </xf>
    <xf numFmtId="0" fontId="14" fillId="0" borderId="24" xfId="0" applyFont="1" applyBorder="1" applyAlignment="1">
      <alignment horizontal="center"/>
    </xf>
    <xf numFmtId="164" fontId="13" fillId="0" borderId="11" xfId="0" applyNumberFormat="1" applyFont="1" applyFill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2" xfId="0" applyFont="1" applyBorder="1"/>
    <xf numFmtId="164" fontId="13" fillId="0" borderId="12" xfId="0" applyNumberFormat="1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16" fontId="13" fillId="0" borderId="12" xfId="0" applyNumberFormat="1" applyFont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7" fillId="0" borderId="12" xfId="0" applyFont="1" applyFill="1" applyBorder="1" applyAlignment="1">
      <alignment horizontal="center"/>
    </xf>
    <xf numFmtId="164" fontId="13" fillId="0" borderId="13" xfId="0" applyNumberFormat="1" applyFont="1" applyFill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3" xfId="0" applyFont="1" applyBorder="1"/>
    <xf numFmtId="164" fontId="13" fillId="0" borderId="0" xfId="0" applyNumberFormat="1" applyFont="1" applyFill="1" applyAlignment="1">
      <alignment horizontal="center"/>
    </xf>
    <xf numFmtId="0" fontId="15" fillId="0" borderId="0" xfId="0" applyFont="1" applyAlignment="1">
      <alignment horizontal="center"/>
    </xf>
    <xf numFmtId="0" fontId="15" fillId="0" borderId="32" xfId="0" applyFont="1" applyBorder="1" applyAlignment="1">
      <alignment horizontal="center"/>
    </xf>
    <xf numFmtId="0" fontId="15" fillId="0" borderId="3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65" fontId="13" fillId="0" borderId="0" xfId="0" applyNumberFormat="1" applyFont="1" applyFill="1" applyAlignment="1">
      <alignment horizontal="center"/>
    </xf>
    <xf numFmtId="165" fontId="13" fillId="0" borderId="0" xfId="0" applyNumberFormat="1" applyFont="1" applyAlignment="1">
      <alignment horizontal="center"/>
    </xf>
    <xf numFmtId="165" fontId="13" fillId="0" borderId="0" xfId="0" applyNumberFormat="1" applyFont="1" applyFill="1" applyBorder="1"/>
    <xf numFmtId="165" fontId="13" fillId="0" borderId="26" xfId="0" applyNumberFormat="1" applyFont="1" applyFill="1" applyBorder="1" applyAlignment="1">
      <alignment horizontal="center"/>
    </xf>
    <xf numFmtId="165" fontId="13" fillId="0" borderId="34" xfId="0" applyNumberFormat="1" applyFont="1" applyFill="1" applyBorder="1" applyAlignment="1">
      <alignment horizontal="center"/>
    </xf>
    <xf numFmtId="165" fontId="13" fillId="0" borderId="27" xfId="0" applyNumberFormat="1" applyFont="1" applyFill="1" applyBorder="1" applyAlignment="1">
      <alignment horizontal="center"/>
    </xf>
    <xf numFmtId="165" fontId="13" fillId="0" borderId="0" xfId="0" applyNumberFormat="1" applyFont="1"/>
    <xf numFmtId="0" fontId="14" fillId="0" borderId="11" xfId="0" applyFont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3" fillId="0" borderId="21" xfId="0" applyFont="1" applyFill="1" applyBorder="1" applyAlignment="1">
      <alignment horizontal="left"/>
    </xf>
    <xf numFmtId="0" fontId="13" fillId="0" borderId="16" xfId="0" applyFont="1" applyBorder="1" applyAlignment="1">
      <alignment horizontal="center"/>
    </xf>
    <xf numFmtId="0" fontId="14" fillId="5" borderId="12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left"/>
    </xf>
    <xf numFmtId="0" fontId="13" fillId="0" borderId="17" xfId="0" applyFont="1" applyBorder="1" applyAlignment="1">
      <alignment horizontal="center"/>
    </xf>
    <xf numFmtId="0" fontId="14" fillId="4" borderId="12" xfId="0" applyFont="1" applyFill="1" applyBorder="1" applyAlignment="1">
      <alignment horizontal="center"/>
    </xf>
    <xf numFmtId="0" fontId="14" fillId="3" borderId="13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left"/>
    </xf>
    <xf numFmtId="0" fontId="13" fillId="0" borderId="18" xfId="0" applyFont="1" applyBorder="1" applyAlignment="1">
      <alignment horizontal="center"/>
    </xf>
    <xf numFmtId="0" fontId="13" fillId="0" borderId="0" xfId="0" applyFont="1" applyBorder="1" applyAlignment="1">
      <alignment vertical="center"/>
    </xf>
    <xf numFmtId="49" fontId="11" fillId="0" borderId="0" xfId="0" applyNumberFormat="1" applyFont="1" applyBorder="1" applyAlignment="1" applyProtection="1">
      <alignment horizontal="center"/>
    </xf>
    <xf numFmtId="49" fontId="12" fillId="0" borderId="0" xfId="0" applyNumberFormat="1" applyFont="1" applyBorder="1" applyAlignment="1" applyProtection="1">
      <alignment horizontal="center"/>
    </xf>
    <xf numFmtId="0" fontId="15" fillId="0" borderId="44" xfId="0" applyFont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15" fillId="0" borderId="46" xfId="0" applyFont="1" applyFill="1" applyBorder="1" applyAlignment="1">
      <alignment horizontal="center"/>
    </xf>
    <xf numFmtId="0" fontId="15" fillId="0" borderId="47" xfId="0" applyFont="1" applyFill="1" applyBorder="1" applyAlignment="1">
      <alignment horizontal="center"/>
    </xf>
    <xf numFmtId="0" fontId="15" fillId="0" borderId="48" xfId="0" applyFont="1" applyFill="1" applyBorder="1" applyAlignment="1">
      <alignment horizontal="center"/>
    </xf>
    <xf numFmtId="0" fontId="15" fillId="0" borderId="4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2" fillId="0" borderId="39" xfId="0" applyNumberFormat="1" applyFont="1" applyBorder="1" applyAlignment="1" applyProtection="1">
      <alignment horizontal="center"/>
    </xf>
    <xf numFmtId="0" fontId="12" fillId="0" borderId="18" xfId="0" applyNumberFormat="1" applyFont="1" applyBorder="1" applyAlignment="1" applyProtection="1">
      <alignment horizontal="center"/>
    </xf>
    <xf numFmtId="0" fontId="12" fillId="0" borderId="28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0" xfId="0" applyNumberFormat="1" applyFont="1" applyBorder="1" applyAlignment="1" applyProtection="1">
      <alignment horizontal="center"/>
    </xf>
    <xf numFmtId="165" fontId="18" fillId="0" borderId="0" xfId="0" applyNumberFormat="1" applyFont="1" applyBorder="1" applyAlignment="1">
      <alignment horizontal="center"/>
    </xf>
    <xf numFmtId="165" fontId="12" fillId="0" borderId="0" xfId="0" applyNumberFormat="1" applyFont="1" applyBorder="1" applyAlignment="1" applyProtection="1">
      <alignment vertical="center"/>
    </xf>
    <xf numFmtId="0" fontId="12" fillId="0" borderId="17" xfId="0" applyNumberFormat="1" applyFont="1" applyBorder="1" applyAlignment="1" applyProtection="1">
      <alignment horizontal="center" vertical="center"/>
    </xf>
    <xf numFmtId="0" fontId="12" fillId="6" borderId="1" xfId="0" applyNumberFormat="1" applyFont="1" applyFill="1" applyBorder="1" applyAlignment="1" applyProtection="1">
      <alignment horizontal="center" vertical="center"/>
    </xf>
    <xf numFmtId="0" fontId="12" fillId="6" borderId="17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center"/>
    </xf>
    <xf numFmtId="0" fontId="10" fillId="6" borderId="24" xfId="0" applyFont="1" applyFill="1" applyBorder="1" applyAlignment="1">
      <alignment horizontal="center" vertical="center"/>
    </xf>
    <xf numFmtId="0" fontId="21" fillId="0" borderId="0" xfId="0" applyFont="1"/>
    <xf numFmtId="0" fontId="13" fillId="6" borderId="3" xfId="0" applyFont="1" applyFill="1" applyBorder="1" applyAlignment="1">
      <alignment horizontal="center" vertical="center"/>
    </xf>
    <xf numFmtId="0" fontId="13" fillId="6" borderId="11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12" xfId="0" applyFont="1" applyFill="1" applyBorder="1" applyAlignment="1">
      <alignment horizontal="center" vertical="center"/>
    </xf>
    <xf numFmtId="0" fontId="13" fillId="6" borderId="8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19" fillId="0" borderId="22" xfId="0" applyFont="1" applyBorder="1" applyAlignment="1">
      <alignment horizontal="center" vertical="center" shrinkToFit="1"/>
    </xf>
    <xf numFmtId="0" fontId="19" fillId="0" borderId="17" xfId="0" applyFont="1" applyBorder="1" applyAlignment="1">
      <alignment horizontal="center" vertical="center" shrinkToFit="1"/>
    </xf>
    <xf numFmtId="0" fontId="19" fillId="0" borderId="23" xfId="0" applyFont="1" applyBorder="1" applyAlignment="1">
      <alignment horizontal="center" vertical="center" shrinkToFit="1"/>
    </xf>
    <xf numFmtId="0" fontId="19" fillId="0" borderId="18" xfId="0" applyFont="1" applyBorder="1" applyAlignment="1">
      <alignment horizontal="center" vertical="center" shrinkToFit="1"/>
    </xf>
    <xf numFmtId="0" fontId="19" fillId="0" borderId="28" xfId="0" applyFont="1" applyBorder="1" applyAlignment="1">
      <alignment horizontal="center" vertical="center" shrinkToFit="1"/>
    </xf>
    <xf numFmtId="49" fontId="3" fillId="0" borderId="19" xfId="0" applyNumberFormat="1" applyFont="1" applyBorder="1" applyAlignment="1" applyProtection="1">
      <protection locked="0"/>
    </xf>
    <xf numFmtId="49" fontId="4" fillId="0" borderId="19" xfId="0" applyNumberFormat="1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protection locked="0"/>
    </xf>
    <xf numFmtId="0" fontId="7" fillId="0" borderId="5" xfId="0" applyFont="1" applyBorder="1" applyAlignment="1" applyProtection="1">
      <protection locked="0"/>
    </xf>
    <xf numFmtId="0" fontId="0" fillId="0" borderId="0" xfId="0" applyProtection="1">
      <protection locked="0"/>
    </xf>
    <xf numFmtId="49" fontId="4" fillId="0" borderId="3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/>
    </xf>
    <xf numFmtId="0" fontId="13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horizontal="right" vertical="center"/>
    </xf>
    <xf numFmtId="0" fontId="15" fillId="0" borderId="12" xfId="0" applyFont="1" applyBorder="1" applyAlignment="1">
      <alignment horizontal="right" vertical="center"/>
    </xf>
    <xf numFmtId="165" fontId="13" fillId="0" borderId="13" xfId="0" applyNumberFormat="1" applyFont="1" applyBorder="1" applyAlignment="1">
      <alignment horizontal="right" vertical="center"/>
    </xf>
    <xf numFmtId="0" fontId="15" fillId="0" borderId="30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3" fillId="0" borderId="11" xfId="0" applyFont="1" applyFill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2" fillId="6" borderId="35" xfId="0" applyNumberFormat="1" applyFont="1" applyFill="1" applyBorder="1" applyAlignment="1" applyProtection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5" xfId="0" applyNumberFormat="1" applyFont="1" applyBorder="1" applyAlignment="1" applyProtection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2" fillId="0" borderId="56" xfId="0" applyNumberFormat="1" applyFont="1" applyBorder="1" applyAlignment="1" applyProtection="1">
      <alignment horizontal="center" vertical="center"/>
    </xf>
    <xf numFmtId="0" fontId="12" fillId="0" borderId="23" xfId="0" applyNumberFormat="1" applyFont="1" applyBorder="1" applyAlignment="1" applyProtection="1">
      <alignment horizontal="center"/>
    </xf>
    <xf numFmtId="0" fontId="13" fillId="0" borderId="24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2" fillId="0" borderId="47" xfId="0" applyNumberFormat="1" applyFont="1" applyBorder="1" applyAlignment="1" applyProtection="1">
      <alignment horizontal="center" vertical="center"/>
    </xf>
    <xf numFmtId="0" fontId="1" fillId="7" borderId="0" xfId="0" applyFont="1" applyFill="1" applyBorder="1" applyAlignment="1" applyProtection="1">
      <alignment horizontal="center" vertical="center"/>
      <protection locked="0"/>
    </xf>
    <xf numFmtId="0" fontId="13" fillId="11" borderId="12" xfId="0" applyFont="1" applyFill="1" applyBorder="1" applyAlignment="1">
      <alignment horizontal="center"/>
    </xf>
    <xf numFmtId="0" fontId="13" fillId="8" borderId="12" xfId="0" applyFont="1" applyFill="1" applyBorder="1" applyAlignment="1">
      <alignment horizontal="center"/>
    </xf>
    <xf numFmtId="164" fontId="13" fillId="0" borderId="11" xfId="0" applyNumberFormat="1" applyFont="1" applyFill="1" applyBorder="1" applyAlignment="1">
      <alignment horizontal="center"/>
    </xf>
    <xf numFmtId="164" fontId="13" fillId="0" borderId="12" xfId="0" applyNumberFormat="1" applyFont="1" applyFill="1" applyBorder="1" applyAlignment="1">
      <alignment horizontal="center"/>
    </xf>
    <xf numFmtId="164" fontId="13" fillId="0" borderId="13" xfId="0" applyNumberFormat="1" applyFont="1" applyFill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0" borderId="11" xfId="0" applyFont="1" applyFill="1" applyBorder="1" applyAlignment="1">
      <alignment horizontal="center"/>
    </xf>
    <xf numFmtId="164" fontId="13" fillId="0" borderId="3" xfId="0" applyNumberFormat="1" applyFont="1" applyFill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16" fontId="13" fillId="0" borderId="7" xfId="0" applyNumberFormat="1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64" fontId="13" fillId="0" borderId="8" xfId="0" applyNumberFormat="1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22" fillId="0" borderId="12" xfId="0" applyFont="1" applyBorder="1" applyAlignment="1">
      <alignment horizontal="center"/>
    </xf>
    <xf numFmtId="0" fontId="16" fillId="0" borderId="12" xfId="0" applyFont="1" applyBorder="1"/>
    <xf numFmtId="0" fontId="22" fillId="0" borderId="12" xfId="0" applyFont="1" applyBorder="1"/>
    <xf numFmtId="0" fontId="13" fillId="0" borderId="7" xfId="0" applyFont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horizontal="center" vertical="center"/>
      <protection locked="0"/>
    </xf>
    <xf numFmtId="0" fontId="23" fillId="0" borderId="7" xfId="0" applyFont="1" applyFill="1" applyBorder="1" applyAlignment="1" applyProtection="1">
      <alignment horizontal="center" vertical="center"/>
      <protection locked="0"/>
    </xf>
    <xf numFmtId="49" fontId="1" fillId="12" borderId="0" xfId="0" applyNumberFormat="1" applyFont="1" applyFill="1" applyBorder="1" applyAlignment="1" applyProtection="1">
      <alignment horizontal="center" vertical="center"/>
      <protection locked="0"/>
    </xf>
    <xf numFmtId="49" fontId="1" fillId="13" borderId="0" xfId="0" applyNumberFormat="1" applyFont="1" applyFill="1" applyBorder="1" applyAlignment="1" applyProtection="1">
      <alignment horizontal="center" vertical="center"/>
      <protection locked="0"/>
    </xf>
    <xf numFmtId="0" fontId="23" fillId="16" borderId="0" xfId="0" applyFont="1" applyFill="1" applyBorder="1" applyAlignment="1" applyProtection="1">
      <alignment horizontal="center" vertical="center"/>
      <protection locked="0"/>
    </xf>
    <xf numFmtId="0" fontId="23" fillId="8" borderId="0" xfId="0" applyFont="1" applyFill="1" applyBorder="1" applyAlignment="1" applyProtection="1">
      <alignment horizontal="center" vertical="center"/>
      <protection locked="0"/>
    </xf>
    <xf numFmtId="0" fontId="23" fillId="15" borderId="0" xfId="0" applyFont="1" applyFill="1" applyBorder="1" applyAlignment="1" applyProtection="1">
      <alignment horizontal="center" vertical="center"/>
      <protection locked="0"/>
    </xf>
    <xf numFmtId="0" fontId="23" fillId="7" borderId="0" xfId="0" applyFont="1" applyFill="1" applyBorder="1" applyAlignment="1" applyProtection="1">
      <alignment horizontal="left" vertical="center"/>
      <protection locked="0"/>
    </xf>
    <xf numFmtId="0" fontId="23" fillId="7" borderId="0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Border="1" applyAlignment="1" applyProtection="1">
      <alignment horizontal="center" vertical="center"/>
      <protection locked="0"/>
    </xf>
    <xf numFmtId="0" fontId="23" fillId="10" borderId="0" xfId="0" applyFont="1" applyFill="1" applyBorder="1" applyAlignment="1" applyProtection="1">
      <alignment horizontal="center" vertical="center"/>
      <protection locked="0"/>
    </xf>
    <xf numFmtId="0" fontId="1" fillId="16" borderId="0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Border="1" applyAlignment="1" applyProtection="1">
      <alignment horizontal="left" vertical="center"/>
      <protection locked="0"/>
    </xf>
    <xf numFmtId="0" fontId="1" fillId="18" borderId="0" xfId="0" applyFont="1" applyFill="1" applyBorder="1" applyAlignment="1" applyProtection="1">
      <alignment horizontal="center" vertical="center"/>
      <protection locked="0"/>
    </xf>
    <xf numFmtId="0" fontId="1" fillId="10" borderId="0" xfId="0" applyFont="1" applyFill="1" applyBorder="1" applyAlignment="1" applyProtection="1">
      <alignment horizontal="left" vertical="center"/>
      <protection locked="0"/>
    </xf>
    <xf numFmtId="0" fontId="1" fillId="10" borderId="0" xfId="0" applyFont="1" applyFill="1" applyBorder="1" applyAlignment="1" applyProtection="1">
      <alignment horizontal="center" vertical="center"/>
      <protection locked="0"/>
    </xf>
    <xf numFmtId="0" fontId="1" fillId="17" borderId="0" xfId="0" applyFont="1" applyFill="1" applyBorder="1" applyAlignment="1" applyProtection="1">
      <alignment horizontal="center" vertical="center"/>
      <protection locked="0"/>
    </xf>
    <xf numFmtId="0" fontId="1" fillId="19" borderId="0" xfId="0" applyFont="1" applyFill="1" applyBorder="1" applyAlignment="1" applyProtection="1">
      <alignment horizontal="center" vertical="center"/>
      <protection locked="0"/>
    </xf>
    <xf numFmtId="0" fontId="1" fillId="13" borderId="0" xfId="0" applyFont="1" applyFill="1" applyBorder="1" applyAlignment="1" applyProtection="1">
      <alignment horizontal="center" vertical="center"/>
      <protection locked="0"/>
    </xf>
    <xf numFmtId="0" fontId="1" fillId="12" borderId="0" xfId="0" applyFont="1" applyFill="1" applyBorder="1" applyAlignment="1" applyProtection="1">
      <alignment horizontal="center" vertical="center"/>
      <protection locked="0"/>
    </xf>
    <xf numFmtId="0" fontId="1" fillId="12" borderId="0" xfId="0" applyNumberFormat="1" applyFont="1" applyFill="1" applyBorder="1" applyAlignment="1" applyProtection="1">
      <alignment horizontal="center" vertical="center"/>
      <protection locked="0"/>
    </xf>
    <xf numFmtId="0" fontId="1" fillId="13" borderId="0" xfId="0" applyNumberFormat="1" applyFont="1" applyFill="1" applyBorder="1" applyAlignment="1" applyProtection="1">
      <alignment horizontal="center" vertical="center"/>
      <protection locked="0"/>
    </xf>
    <xf numFmtId="0" fontId="1" fillId="19" borderId="0" xfId="0" applyFont="1" applyFill="1" applyBorder="1" applyAlignment="1" applyProtection="1">
      <alignment horizontal="left" vertical="center"/>
      <protection locked="0"/>
    </xf>
    <xf numFmtId="49" fontId="1" fillId="12" borderId="5" xfId="0" applyNumberFormat="1" applyFont="1" applyFill="1" applyBorder="1" applyAlignment="1" applyProtection="1">
      <alignment horizontal="center" vertical="center"/>
      <protection locked="0"/>
    </xf>
    <xf numFmtId="49" fontId="1" fillId="13" borderId="5" xfId="0" applyNumberFormat="1" applyFont="1" applyFill="1" applyBorder="1" applyAlignment="1" applyProtection="1">
      <alignment horizontal="center" vertical="center"/>
      <protection locked="0"/>
    </xf>
    <xf numFmtId="0" fontId="23" fillId="12" borderId="4" xfId="0" applyFont="1" applyFill="1" applyBorder="1" applyAlignment="1" applyProtection="1">
      <alignment horizontal="center" vertical="center"/>
      <protection locked="0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0" fontId="23" fillId="15" borderId="7" xfId="0" applyFont="1" applyFill="1" applyBorder="1" applyAlignment="1" applyProtection="1">
      <alignment horizontal="center" vertical="center"/>
      <protection locked="0"/>
    </xf>
    <xf numFmtId="49" fontId="1" fillId="12" borderId="7" xfId="0" applyNumberFormat="1" applyFont="1" applyFill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49" fontId="1" fillId="13" borderId="29" xfId="0" applyNumberFormat="1" applyFont="1" applyFill="1" applyBorder="1" applyAlignment="1" applyProtection="1">
      <alignment horizontal="center" vertical="center"/>
      <protection locked="0"/>
    </xf>
    <xf numFmtId="49" fontId="1" fillId="13" borderId="30" xfId="0" applyNumberFormat="1" applyFont="1" applyFill="1" applyBorder="1" applyAlignment="1" applyProtection="1">
      <alignment horizontal="center" vertical="center"/>
      <protection locked="0"/>
    </xf>
    <xf numFmtId="49" fontId="1" fillId="12" borderId="30" xfId="0" applyNumberFormat="1" applyFont="1" applyFill="1" applyBorder="1" applyAlignment="1" applyProtection="1">
      <alignment horizontal="center" vertical="center"/>
      <protection locked="0"/>
    </xf>
    <xf numFmtId="49" fontId="1" fillId="13" borderId="15" xfId="0" applyNumberFormat="1" applyFont="1" applyFill="1" applyBorder="1" applyAlignment="1" applyProtection="1">
      <alignment horizontal="center" vertical="center"/>
      <protection locked="0"/>
    </xf>
    <xf numFmtId="49" fontId="1" fillId="12" borderId="29" xfId="0" applyNumberFormat="1" applyFont="1" applyFill="1" applyBorder="1" applyAlignment="1" applyProtection="1">
      <alignment horizontal="center" vertical="center"/>
      <protection locked="0"/>
    </xf>
    <xf numFmtId="0" fontId="1" fillId="12" borderId="30" xfId="0" applyFont="1" applyFill="1" applyBorder="1" applyAlignment="1" applyProtection="1">
      <alignment horizontal="center" vertical="center"/>
      <protection locked="0"/>
    </xf>
    <xf numFmtId="0" fontId="1" fillId="13" borderId="30" xfId="0" applyFont="1" applyFill="1" applyBorder="1" applyAlignment="1" applyProtection="1">
      <alignment horizontal="center" vertical="center"/>
      <protection locked="0"/>
    </xf>
    <xf numFmtId="0" fontId="1" fillId="13" borderId="15" xfId="0" applyFont="1" applyFill="1" applyBorder="1" applyAlignment="1" applyProtection="1">
      <alignment horizontal="center" vertical="center"/>
      <protection locked="0"/>
    </xf>
    <xf numFmtId="0" fontId="1" fillId="13" borderId="29" xfId="0" applyNumberFormat="1" applyFont="1" applyFill="1" applyBorder="1" applyAlignment="1" applyProtection="1">
      <alignment horizontal="center" vertical="center"/>
      <protection locked="0"/>
    </xf>
    <xf numFmtId="0" fontId="1" fillId="13" borderId="30" xfId="0" applyNumberFormat="1" applyFont="1" applyFill="1" applyBorder="1" applyAlignment="1" applyProtection="1">
      <alignment horizontal="center" vertical="center"/>
      <protection locked="0"/>
    </xf>
    <xf numFmtId="0" fontId="1" fillId="12" borderId="30" xfId="0" applyNumberFormat="1" applyFont="1" applyFill="1" applyBorder="1" applyAlignment="1" applyProtection="1">
      <alignment horizontal="center" vertical="center"/>
      <protection locked="0"/>
    </xf>
    <xf numFmtId="49" fontId="1" fillId="12" borderId="15" xfId="0" applyNumberFormat="1" applyFont="1" applyFill="1" applyBorder="1" applyAlignment="1" applyProtection="1">
      <alignment horizontal="center" vertical="center"/>
      <protection locked="0"/>
    </xf>
    <xf numFmtId="0" fontId="1" fillId="12" borderId="29" xfId="0" applyNumberFormat="1" applyFont="1" applyFill="1" applyBorder="1" applyAlignment="1" applyProtection="1">
      <alignment horizontal="center" vertical="center"/>
      <protection locked="0"/>
    </xf>
    <xf numFmtId="0" fontId="23" fillId="8" borderId="0" xfId="0" applyFont="1" applyFill="1" applyBorder="1" applyAlignment="1" applyProtection="1">
      <alignment horizontal="left" vertical="center"/>
      <protection locked="0"/>
    </xf>
    <xf numFmtId="49" fontId="5" fillId="8" borderId="0" xfId="0" applyNumberFormat="1" applyFont="1" applyFill="1" applyBorder="1" applyAlignment="1" applyProtection="1"/>
    <xf numFmtId="0" fontId="1" fillId="8" borderId="7" xfId="0" applyFont="1" applyFill="1" applyBorder="1" applyAlignment="1" applyProtection="1">
      <alignment horizontal="center" vertical="center"/>
      <protection locked="0"/>
    </xf>
    <xf numFmtId="49" fontId="1" fillId="20" borderId="0" xfId="0" applyNumberFormat="1" applyFont="1" applyFill="1" applyBorder="1" applyAlignment="1" applyProtection="1">
      <alignment horizontal="center" vertical="center"/>
      <protection locked="0"/>
    </xf>
    <xf numFmtId="0" fontId="1" fillId="20" borderId="0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7" xfId="0" applyFont="1" applyFill="1" applyBorder="1" applyAlignment="1" applyProtection="1">
      <alignment horizontal="center" vertical="center"/>
      <protection locked="0"/>
    </xf>
    <xf numFmtId="0" fontId="15" fillId="7" borderId="7" xfId="0" applyFont="1" applyFill="1" applyBorder="1" applyAlignment="1">
      <alignment horizontal="center"/>
    </xf>
    <xf numFmtId="0" fontId="15" fillId="10" borderId="7" xfId="0" applyFont="1" applyFill="1" applyBorder="1" applyAlignment="1">
      <alignment horizontal="center"/>
    </xf>
    <xf numFmtId="0" fontId="15" fillId="15" borderId="7" xfId="0" applyFont="1" applyFill="1" applyBorder="1" applyAlignment="1">
      <alignment horizontal="center"/>
    </xf>
    <xf numFmtId="0" fontId="15" fillId="8" borderId="7" xfId="0" applyFont="1" applyFill="1" applyBorder="1" applyAlignment="1">
      <alignment horizontal="center"/>
    </xf>
    <xf numFmtId="0" fontId="15" fillId="8" borderId="4" xfId="0" applyFont="1" applyFill="1" applyBorder="1" applyAlignment="1">
      <alignment horizontal="center"/>
    </xf>
    <xf numFmtId="16" fontId="13" fillId="0" borderId="12" xfId="0" applyNumberFormat="1" applyFont="1" applyFill="1" applyBorder="1" applyAlignment="1">
      <alignment horizontal="center"/>
    </xf>
    <xf numFmtId="0" fontId="17" fillId="8" borderId="12" xfId="0" applyFont="1" applyFill="1" applyBorder="1" applyAlignment="1">
      <alignment horizontal="center"/>
    </xf>
    <xf numFmtId="0" fontId="15" fillId="14" borderId="7" xfId="0" applyFont="1" applyFill="1" applyBorder="1" applyAlignment="1">
      <alignment horizontal="center"/>
    </xf>
    <xf numFmtId="0" fontId="15" fillId="15" borderId="9" xfId="0" applyFont="1" applyFill="1" applyBorder="1" applyAlignment="1">
      <alignment horizontal="center"/>
    </xf>
    <xf numFmtId="16" fontId="13" fillId="11" borderId="12" xfId="0" applyNumberFormat="1" applyFont="1" applyFill="1" applyBorder="1" applyAlignment="1">
      <alignment horizontal="center"/>
    </xf>
    <xf numFmtId="0" fontId="13" fillId="21" borderId="12" xfId="0" applyFont="1" applyFill="1" applyBorder="1" applyAlignment="1">
      <alignment horizontal="center"/>
    </xf>
    <xf numFmtId="0" fontId="1" fillId="20" borderId="0" xfId="0" applyFont="1" applyFill="1" applyBorder="1" applyAlignment="1" applyProtection="1">
      <alignment vertical="center"/>
      <protection locked="0"/>
    </xf>
    <xf numFmtId="0" fontId="15" fillId="15" borderId="11" xfId="0" applyFont="1" applyFill="1" applyBorder="1" applyAlignment="1">
      <alignment horizontal="center"/>
    </xf>
    <xf numFmtId="0" fontId="15" fillId="15" borderId="12" xfId="0" applyFont="1" applyFill="1" applyBorder="1" applyAlignment="1">
      <alignment horizontal="center"/>
    </xf>
    <xf numFmtId="0" fontId="15" fillId="8" borderId="12" xfId="0" applyFont="1" applyFill="1" applyBorder="1" applyAlignment="1">
      <alignment horizontal="center"/>
    </xf>
    <xf numFmtId="0" fontId="15" fillId="20" borderId="12" xfId="0" applyFont="1" applyFill="1" applyBorder="1" applyAlignment="1">
      <alignment horizontal="center"/>
    </xf>
    <xf numFmtId="0" fontId="15" fillId="17" borderId="12" xfId="0" applyFont="1" applyFill="1" applyBorder="1" applyAlignment="1">
      <alignment horizontal="center"/>
    </xf>
    <xf numFmtId="0" fontId="15" fillId="19" borderId="12" xfId="0" applyFont="1" applyFill="1" applyBorder="1" applyAlignment="1">
      <alignment horizontal="center"/>
    </xf>
    <xf numFmtId="0" fontId="15" fillId="16" borderId="4" xfId="0" applyFont="1" applyFill="1" applyBorder="1" applyAlignment="1">
      <alignment horizontal="center"/>
    </xf>
    <xf numFmtId="0" fontId="15" fillId="16" borderId="12" xfId="0" applyFont="1" applyFill="1" applyBorder="1" applyAlignment="1">
      <alignment horizontal="center"/>
    </xf>
    <xf numFmtId="0" fontId="13" fillId="9" borderId="13" xfId="0" applyFont="1" applyFill="1" applyBorder="1" applyAlignment="1">
      <alignment horizontal="center"/>
    </xf>
    <xf numFmtId="0" fontId="13" fillId="9" borderId="11" xfId="0" applyFont="1" applyFill="1" applyBorder="1" applyAlignment="1">
      <alignment horizontal="center"/>
    </xf>
    <xf numFmtId="0" fontId="13" fillId="9" borderId="1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0" fontId="15" fillId="0" borderId="12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5" fillId="0" borderId="6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15" fillId="0" borderId="10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5" fillId="20" borderId="4" xfId="0" applyFont="1" applyFill="1" applyBorder="1" applyAlignment="1">
      <alignment horizontal="center"/>
    </xf>
    <xf numFmtId="0" fontId="15" fillId="20" borderId="7" xfId="0" applyFont="1" applyFill="1" applyBorder="1" applyAlignment="1">
      <alignment horizontal="center"/>
    </xf>
    <xf numFmtId="0" fontId="15" fillId="16" borderId="7" xfId="0" applyFont="1" applyFill="1" applyBorder="1" applyAlignment="1">
      <alignment horizontal="center"/>
    </xf>
    <xf numFmtId="0" fontId="15" fillId="8" borderId="9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5" fillId="0" borderId="20" xfId="0" applyFont="1" applyFill="1" applyBorder="1" applyAlignment="1">
      <alignment horizontal="center"/>
    </xf>
    <xf numFmtId="0" fontId="13" fillId="0" borderId="20" xfId="0" applyFont="1" applyFill="1" applyBorder="1" applyAlignment="1">
      <alignment horizontal="center"/>
    </xf>
    <xf numFmtId="0" fontId="15" fillId="0" borderId="58" xfId="0" applyFont="1" applyFill="1" applyBorder="1" applyAlignment="1">
      <alignment horizontal="center"/>
    </xf>
    <xf numFmtId="0" fontId="13" fillId="0" borderId="58" xfId="0" applyFont="1" applyFill="1" applyBorder="1" applyAlignment="1">
      <alignment horizontal="center"/>
    </xf>
    <xf numFmtId="0" fontId="15" fillId="0" borderId="41" xfId="0" applyFont="1" applyFill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5" fillId="0" borderId="43" xfId="0" applyFont="1" applyFill="1" applyBorder="1" applyAlignment="1">
      <alignment horizontal="center"/>
    </xf>
    <xf numFmtId="0" fontId="15" fillId="0" borderId="57" xfId="0" applyFont="1" applyFill="1" applyBorder="1" applyAlignment="1">
      <alignment horizontal="center"/>
    </xf>
    <xf numFmtId="0" fontId="15" fillId="0" borderId="5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15" fillId="14" borderId="12" xfId="0" applyFont="1" applyFill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6" fillId="0" borderId="11" xfId="0" applyFont="1" applyBorder="1"/>
    <xf numFmtId="0" fontId="15" fillId="15" borderId="4" xfId="0" applyFont="1" applyFill="1" applyBorder="1" applyAlignment="1">
      <alignment horizontal="center"/>
    </xf>
    <xf numFmtId="0" fontId="15" fillId="15" borderId="13" xfId="0" applyFont="1" applyFill="1" applyBorder="1" applyAlignment="1">
      <alignment horizontal="center"/>
    </xf>
    <xf numFmtId="0" fontId="13" fillId="9" borderId="4" xfId="0" applyFont="1" applyFill="1" applyBorder="1" applyAlignment="1">
      <alignment horizontal="center"/>
    </xf>
    <xf numFmtId="0" fontId="13" fillId="9" borderId="7" xfId="0" applyFont="1" applyFill="1" applyBorder="1" applyAlignment="1">
      <alignment horizontal="center"/>
    </xf>
    <xf numFmtId="0" fontId="13" fillId="21" borderId="7" xfId="0" applyFont="1" applyFill="1" applyBorder="1" applyAlignment="1">
      <alignment horizontal="center"/>
    </xf>
    <xf numFmtId="16" fontId="13" fillId="11" borderId="7" xfId="0" applyNumberFormat="1" applyFont="1" applyFill="1" applyBorder="1" applyAlignment="1">
      <alignment horizontal="center"/>
    </xf>
    <xf numFmtId="0" fontId="13" fillId="11" borderId="7" xfId="0" applyFont="1" applyFill="1" applyBorder="1" applyAlignment="1">
      <alignment horizontal="center"/>
    </xf>
    <xf numFmtId="0" fontId="13" fillId="8" borderId="7" xfId="0" applyFont="1" applyFill="1" applyBorder="1" applyAlignment="1">
      <alignment horizontal="center"/>
    </xf>
    <xf numFmtId="0" fontId="15" fillId="18" borderId="12" xfId="0" applyFont="1" applyFill="1" applyBorder="1" applyAlignment="1">
      <alignment horizontal="center"/>
    </xf>
    <xf numFmtId="16" fontId="13" fillId="0" borderId="0" xfId="0" applyNumberFormat="1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14" borderId="4" xfId="0" applyFont="1" applyFill="1" applyBorder="1" applyAlignment="1">
      <alignment horizontal="center"/>
    </xf>
    <xf numFmtId="49" fontId="4" fillId="0" borderId="16" xfId="0" applyNumberFormat="1" applyFont="1" applyFill="1" applyBorder="1" applyAlignment="1" applyProtection="1">
      <alignment horizontal="center" vertical="center"/>
      <protection locked="0"/>
    </xf>
    <xf numFmtId="49" fontId="4" fillId="0" borderId="17" xfId="0" applyNumberFormat="1" applyFont="1" applyFill="1" applyBorder="1" applyAlignment="1" applyProtection="1">
      <alignment horizontal="center" vertical="center"/>
      <protection locked="0"/>
    </xf>
    <xf numFmtId="49" fontId="11" fillId="0" borderId="17" xfId="0" applyNumberFormat="1" applyFont="1" applyFill="1" applyBorder="1" applyAlignment="1" applyProtection="1">
      <alignment horizontal="center" vertical="center"/>
      <protection locked="0"/>
    </xf>
    <xf numFmtId="49" fontId="4" fillId="0" borderId="18" xfId="0" applyNumberFormat="1" applyFont="1" applyFill="1" applyBorder="1" applyAlignment="1" applyProtection="1">
      <alignment horizontal="center" vertical="center"/>
      <protection locked="0"/>
    </xf>
    <xf numFmtId="0" fontId="1" fillId="13" borderId="15" xfId="0" applyNumberFormat="1" applyFont="1" applyFill="1" applyBorder="1" applyAlignment="1" applyProtection="1">
      <alignment horizontal="center" vertical="center"/>
      <protection locked="0"/>
    </xf>
    <xf numFmtId="0" fontId="23" fillId="18" borderId="0" xfId="0" applyFont="1" applyFill="1" applyBorder="1" applyAlignment="1" applyProtection="1">
      <alignment horizontal="left" vertical="center"/>
      <protection locked="0"/>
    </xf>
    <xf numFmtId="0" fontId="15" fillId="19" borderId="7" xfId="0" applyFont="1" applyFill="1" applyBorder="1" applyAlignment="1">
      <alignment horizontal="center"/>
    </xf>
    <xf numFmtId="0" fontId="13" fillId="21" borderId="0" xfId="0" applyFont="1" applyFill="1" applyAlignment="1">
      <alignment horizontal="center"/>
    </xf>
    <xf numFmtId="0" fontId="1" fillId="12" borderId="3" xfId="0" applyNumberFormat="1" applyFont="1" applyFill="1" applyBorder="1" applyAlignment="1" applyProtection="1">
      <alignment horizontal="center" vertical="center"/>
      <protection locked="0"/>
    </xf>
    <xf numFmtId="49" fontId="12" fillId="11" borderId="16" xfId="0" applyNumberFormat="1" applyFont="1" applyFill="1" applyBorder="1" applyAlignment="1" applyProtection="1">
      <alignment horizontal="center"/>
    </xf>
    <xf numFmtId="49" fontId="12" fillId="22" borderId="36" xfId="0" applyNumberFormat="1" applyFont="1" applyFill="1" applyBorder="1" applyAlignment="1" applyProtection="1">
      <alignment horizontal="center"/>
    </xf>
    <xf numFmtId="49" fontId="12" fillId="10" borderId="36" xfId="0" applyNumberFormat="1" applyFont="1" applyFill="1" applyBorder="1" applyAlignment="1" applyProtection="1">
      <alignment horizontal="center"/>
    </xf>
    <xf numFmtId="49" fontId="12" fillId="8" borderId="36" xfId="0" applyNumberFormat="1" applyFont="1" applyFill="1" applyBorder="1" applyAlignment="1" applyProtection="1">
      <alignment horizontal="center"/>
    </xf>
    <xf numFmtId="0" fontId="12" fillId="13" borderId="35" xfId="0" applyFont="1" applyFill="1" applyBorder="1" applyAlignment="1">
      <alignment horizontal="center" vertical="center"/>
    </xf>
    <xf numFmtId="0" fontId="12" fillId="23" borderId="17" xfId="0" applyFont="1" applyFill="1" applyBorder="1" applyAlignment="1">
      <alignment horizontal="center" vertical="center"/>
    </xf>
    <xf numFmtId="0" fontId="12" fillId="14" borderId="22" xfId="0" applyFont="1" applyFill="1" applyBorder="1" applyAlignment="1">
      <alignment horizontal="center" vertical="center"/>
    </xf>
    <xf numFmtId="0" fontId="13" fillId="14" borderId="12" xfId="0" applyFont="1" applyFill="1" applyBorder="1" applyAlignment="1">
      <alignment horizontal="center"/>
    </xf>
    <xf numFmtId="0" fontId="15" fillId="18" borderId="7" xfId="0" applyFont="1" applyFill="1" applyBorder="1" applyAlignment="1">
      <alignment horizontal="center"/>
    </xf>
    <xf numFmtId="0" fontId="12" fillId="0" borderId="29" xfId="0" applyNumberFormat="1" applyFont="1" applyBorder="1" applyAlignment="1" applyProtection="1">
      <alignment horizontal="center" vertical="center"/>
    </xf>
    <xf numFmtId="0" fontId="12" fillId="0" borderId="15" xfId="0" applyNumberFormat="1" applyFont="1" applyBorder="1" applyAlignment="1" applyProtection="1">
      <alignment horizontal="center" vertical="center"/>
    </xf>
    <xf numFmtId="165" fontId="12" fillId="0" borderId="28" xfId="0" applyNumberFormat="1" applyFont="1" applyBorder="1" applyAlignment="1" applyProtection="1">
      <alignment horizontal="center" vertical="center"/>
    </xf>
    <xf numFmtId="165" fontId="12" fillId="0" borderId="38" xfId="0" applyNumberFormat="1" applyFont="1" applyBorder="1" applyAlignment="1" applyProtection="1">
      <alignment horizontal="center" vertical="center"/>
    </xf>
    <xf numFmtId="165" fontId="12" fillId="0" borderId="39" xfId="0" applyNumberFormat="1" applyFont="1" applyBorder="1" applyAlignment="1" applyProtection="1">
      <alignment horizontal="center" vertical="center"/>
    </xf>
    <xf numFmtId="165" fontId="12" fillId="0" borderId="18" xfId="0" applyNumberFormat="1" applyFont="1" applyBorder="1" applyAlignment="1" applyProtection="1">
      <alignment horizontal="center" vertical="center"/>
    </xf>
    <xf numFmtId="165" fontId="12" fillId="0" borderId="27" xfId="0" applyNumberFormat="1" applyFont="1" applyBorder="1" applyAlignment="1" applyProtection="1">
      <alignment horizontal="center" vertical="center"/>
    </xf>
    <xf numFmtId="0" fontId="20" fillId="6" borderId="3" xfId="0" applyNumberFormat="1" applyFont="1" applyFill="1" applyBorder="1" applyAlignment="1">
      <alignment horizontal="center" vertical="center" textRotation="90" shrinkToFit="1"/>
    </xf>
    <xf numFmtId="0" fontId="20" fillId="6" borderId="6" xfId="0" applyNumberFormat="1" applyFont="1" applyFill="1" applyBorder="1" applyAlignment="1">
      <alignment horizontal="center" vertical="center" textRotation="90" shrinkToFit="1"/>
    </xf>
    <xf numFmtId="0" fontId="20" fillId="6" borderId="8" xfId="0" applyNumberFormat="1" applyFont="1" applyFill="1" applyBorder="1" applyAlignment="1">
      <alignment horizontal="center" vertical="center" textRotation="90" shrinkToFit="1"/>
    </xf>
    <xf numFmtId="0" fontId="20" fillId="6" borderId="11" xfId="0" applyNumberFormat="1" applyFont="1" applyFill="1" applyBorder="1" applyAlignment="1">
      <alignment horizontal="center" vertical="center" textRotation="90" shrinkToFit="1"/>
    </xf>
    <xf numFmtId="0" fontId="20" fillId="6" borderId="12" xfId="0" applyNumberFormat="1" applyFont="1" applyFill="1" applyBorder="1" applyAlignment="1">
      <alignment horizontal="center" vertical="center" textRotation="90" shrinkToFit="1"/>
    </xf>
    <xf numFmtId="0" fontId="20" fillId="6" borderId="13" xfId="0" applyNumberFormat="1" applyFont="1" applyFill="1" applyBorder="1" applyAlignment="1">
      <alignment horizontal="center" vertical="center" textRotation="90" shrinkToFit="1"/>
    </xf>
    <xf numFmtId="0" fontId="20" fillId="6" borderId="11" xfId="0" applyNumberFormat="1" applyFont="1" applyFill="1" applyBorder="1" applyAlignment="1">
      <alignment horizontal="center" vertical="center" textRotation="90"/>
    </xf>
    <xf numFmtId="0" fontId="20" fillId="6" borderId="12" xfId="0" applyNumberFormat="1" applyFont="1" applyFill="1" applyBorder="1" applyAlignment="1">
      <alignment horizontal="center" vertical="center" textRotation="90"/>
    </xf>
    <xf numFmtId="0" fontId="20" fillId="6" borderId="13" xfId="0" applyNumberFormat="1" applyFont="1" applyFill="1" applyBorder="1" applyAlignment="1">
      <alignment horizontal="center" vertical="center" textRotation="90"/>
    </xf>
    <xf numFmtId="0" fontId="20" fillId="6" borderId="4" xfId="0" applyNumberFormat="1" applyFont="1" applyFill="1" applyBorder="1" applyAlignment="1">
      <alignment horizontal="center" vertical="center" textRotation="90"/>
    </xf>
    <xf numFmtId="0" fontId="20" fillId="6" borderId="7" xfId="0" applyNumberFormat="1" applyFont="1" applyFill="1" applyBorder="1" applyAlignment="1">
      <alignment horizontal="center" vertical="center" textRotation="90"/>
    </xf>
    <xf numFmtId="0" fontId="20" fillId="6" borderId="9" xfId="0" applyNumberFormat="1" applyFont="1" applyFill="1" applyBorder="1" applyAlignment="1">
      <alignment horizontal="center" vertical="center" textRotation="90"/>
    </xf>
    <xf numFmtId="165" fontId="12" fillId="0" borderId="0" xfId="0" applyNumberFormat="1" applyFont="1" applyBorder="1" applyAlignment="1" applyProtection="1">
      <alignment horizontal="center" vertical="center"/>
    </xf>
    <xf numFmtId="0" fontId="12" fillId="0" borderId="26" xfId="0" applyNumberFormat="1" applyFont="1" applyBorder="1" applyAlignment="1" applyProtection="1">
      <alignment horizontal="center"/>
    </xf>
    <xf numFmtId="0" fontId="12" fillId="0" borderId="52" xfId="0" applyNumberFormat="1" applyFont="1" applyBorder="1" applyAlignment="1" applyProtection="1">
      <alignment horizontal="center"/>
    </xf>
    <xf numFmtId="0" fontId="12" fillId="0" borderId="32" xfId="0" applyNumberFormat="1" applyFont="1" applyBorder="1" applyAlignment="1" applyProtection="1">
      <alignment horizontal="center"/>
    </xf>
    <xf numFmtId="0" fontId="12" fillId="0" borderId="50" xfId="0" applyNumberFormat="1" applyFont="1" applyBorder="1" applyAlignment="1" applyProtection="1">
      <alignment horizontal="center"/>
    </xf>
    <xf numFmtId="0" fontId="12" fillId="6" borderId="32" xfId="0" applyNumberFormat="1" applyFont="1" applyFill="1" applyBorder="1" applyAlignment="1" applyProtection="1">
      <alignment horizontal="center"/>
    </xf>
    <xf numFmtId="0" fontId="12" fillId="6" borderId="50" xfId="0" applyNumberFormat="1" applyFont="1" applyFill="1" applyBorder="1" applyAlignment="1" applyProtection="1">
      <alignment horizontal="center"/>
    </xf>
    <xf numFmtId="0" fontId="12" fillId="6" borderId="22" xfId="0" applyNumberFormat="1" applyFont="1" applyFill="1" applyBorder="1" applyAlignment="1" applyProtection="1">
      <alignment horizontal="center" vertical="center"/>
    </xf>
    <xf numFmtId="0" fontId="12" fillId="6" borderId="35" xfId="0" applyNumberFormat="1" applyFont="1" applyFill="1" applyBorder="1" applyAlignment="1" applyProtection="1">
      <alignment horizontal="center" vertical="center"/>
    </xf>
    <xf numFmtId="165" fontId="18" fillId="0" borderId="8" xfId="0" applyNumberFormat="1" applyFont="1" applyBorder="1" applyAlignment="1">
      <alignment horizontal="center"/>
    </xf>
    <xf numFmtId="165" fontId="18" fillId="0" borderId="51" xfId="0" applyNumberFormat="1" applyFont="1" applyBorder="1" applyAlignment="1">
      <alignment horizontal="center"/>
    </xf>
    <xf numFmtId="49" fontId="12" fillId="0" borderId="23" xfId="0" applyNumberFormat="1" applyFont="1" applyBorder="1" applyAlignment="1" applyProtection="1">
      <alignment horizontal="center"/>
    </xf>
    <xf numFmtId="49" fontId="12" fillId="0" borderId="39" xfId="0" applyNumberFormat="1" applyFont="1" applyBorder="1" applyAlignment="1" applyProtection="1">
      <alignment horizontal="center"/>
    </xf>
    <xf numFmtId="0" fontId="12" fillId="0" borderId="14" xfId="0" applyNumberFormat="1" applyFont="1" applyBorder="1" applyAlignment="1" applyProtection="1">
      <alignment horizontal="center"/>
    </xf>
    <xf numFmtId="0" fontId="12" fillId="0" borderId="49" xfId="0" applyNumberFormat="1" applyFont="1" applyBorder="1" applyAlignment="1" applyProtection="1">
      <alignment horizontal="center"/>
    </xf>
    <xf numFmtId="49" fontId="4" fillId="0" borderId="20" xfId="0" applyNumberFormat="1" applyFont="1" applyFill="1" applyBorder="1" applyAlignment="1" applyProtection="1">
      <alignment horizontal="center" vertical="center"/>
      <protection locked="0"/>
    </xf>
    <xf numFmtId="49" fontId="4" fillId="0" borderId="40" xfId="0" applyNumberFormat="1" applyFont="1" applyFill="1" applyBorder="1" applyAlignment="1" applyProtection="1">
      <alignment horizontal="center" vertical="center"/>
      <protection locked="0"/>
    </xf>
    <xf numFmtId="49" fontId="11" fillId="0" borderId="25" xfId="0" applyNumberFormat="1" applyFont="1" applyFill="1" applyBorder="1" applyAlignment="1" applyProtection="1">
      <alignment horizontal="center" vertical="center"/>
      <protection locked="0"/>
    </xf>
    <xf numFmtId="49" fontId="11" fillId="0" borderId="40" xfId="0" applyNumberFormat="1" applyFont="1" applyFill="1" applyBorder="1" applyAlignment="1" applyProtection="1">
      <alignment horizontal="center" vertical="center"/>
      <protection locked="0"/>
    </xf>
    <xf numFmtId="49" fontId="4" fillId="0" borderId="25" xfId="0" applyNumberFormat="1" applyFont="1" applyFill="1" applyBorder="1" applyAlignment="1" applyProtection="1">
      <alignment horizontal="center" vertical="center"/>
      <protection locked="0"/>
    </xf>
    <xf numFmtId="49" fontId="4" fillId="0" borderId="41" xfId="0" applyNumberFormat="1" applyFont="1" applyFill="1" applyBorder="1" applyAlignment="1" applyProtection="1">
      <alignment horizontal="center" vertical="center"/>
      <protection locked="0"/>
    </xf>
    <xf numFmtId="49" fontId="12" fillId="0" borderId="21" xfId="0" applyNumberFormat="1" applyFont="1" applyBorder="1" applyAlignment="1" applyProtection="1">
      <alignment horizontal="center"/>
    </xf>
    <xf numFmtId="49" fontId="12" fillId="0" borderId="36" xfId="0" applyNumberFormat="1" applyFont="1" applyBorder="1" applyAlignment="1" applyProtection="1">
      <alignment horizontal="center"/>
    </xf>
    <xf numFmtId="0" fontId="12" fillId="0" borderId="21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9" fillId="24" borderId="21" xfId="0" applyNumberFormat="1" applyFont="1" applyFill="1" applyBorder="1" applyAlignment="1">
      <alignment horizontal="center" vertical="center" shrinkToFit="1"/>
    </xf>
    <xf numFmtId="0" fontId="19" fillId="24" borderId="16" xfId="0" applyNumberFormat="1" applyFont="1" applyFill="1" applyBorder="1" applyAlignment="1">
      <alignment horizontal="center" vertical="center" shrinkToFit="1"/>
    </xf>
    <xf numFmtId="0" fontId="12" fillId="13" borderId="21" xfId="0" applyNumberFormat="1" applyFont="1" applyFill="1" applyBorder="1" applyAlignment="1" applyProtection="1">
      <alignment horizontal="center" vertical="center"/>
    </xf>
    <xf numFmtId="0" fontId="12" fillId="13" borderId="16" xfId="0" applyNumberFormat="1" applyFont="1" applyFill="1" applyBorder="1" applyAlignment="1" applyProtection="1">
      <alignment horizontal="center" vertical="center"/>
    </xf>
    <xf numFmtId="0" fontId="12" fillId="23" borderId="21" xfId="0" applyNumberFormat="1" applyFont="1" applyFill="1" applyBorder="1" applyAlignment="1" applyProtection="1">
      <alignment horizontal="center" vertical="center"/>
    </xf>
    <xf numFmtId="0" fontId="12" fillId="23" borderId="31" xfId="0" applyNumberFormat="1" applyFont="1" applyFill="1" applyBorder="1" applyAlignment="1" applyProtection="1">
      <alignment horizontal="center" vertical="center"/>
    </xf>
    <xf numFmtId="0" fontId="12" fillId="12" borderId="21" xfId="0" applyNumberFormat="1" applyFont="1" applyFill="1" applyBorder="1" applyAlignment="1" applyProtection="1">
      <alignment horizontal="center" vertical="center"/>
    </xf>
    <xf numFmtId="0" fontId="19" fillId="12" borderId="16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0" xfId="0" applyNumberFormat="1" applyFont="1" applyBorder="1" applyAlignment="1" applyProtection="1">
      <alignment horizontal="center" vertical="center"/>
    </xf>
    <xf numFmtId="0" fontId="12" fillId="0" borderId="53" xfId="0" applyNumberFormat="1" applyFont="1" applyBorder="1" applyAlignment="1" applyProtection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6" borderId="10" xfId="0" applyFont="1" applyFill="1" applyBorder="1" applyAlignment="1">
      <alignment horizontal="center"/>
    </xf>
    <xf numFmtId="0" fontId="14" fillId="0" borderId="2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165" fontId="13" fillId="0" borderId="29" xfId="0" applyNumberFormat="1" applyFont="1" applyFill="1" applyBorder="1" applyAlignment="1">
      <alignment horizontal="center"/>
    </xf>
    <xf numFmtId="165" fontId="13" fillId="0" borderId="15" xfId="0" applyNumberFormat="1" applyFont="1" applyFill="1" applyBorder="1" applyAlignment="1">
      <alignment horizontal="center"/>
    </xf>
    <xf numFmtId="0" fontId="14" fillId="0" borderId="29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5" borderId="11" xfId="0" applyFont="1" applyFill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5" borderId="13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165" fontId="13" fillId="0" borderId="30" xfId="0" applyNumberFormat="1" applyFont="1" applyFill="1" applyBorder="1" applyAlignment="1">
      <alignment horizontal="center"/>
    </xf>
  </cellXfs>
  <cellStyles count="1">
    <cellStyle name="Normal" xfId="0" builtinId="0"/>
  </cellStyles>
  <dxfs count="828"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C0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9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00B0F0"/>
        </patternFill>
      </fill>
    </dxf>
  </dxfs>
  <tableStyles count="0" defaultTableStyle="TableStyleMedium9"/>
  <colors>
    <mruColors>
      <color rgb="FF8CCC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n-GB"/>
            </a:pPr>
            <a:r>
              <a:rPr lang="en-GB"/>
              <a:t>Planned</a:t>
            </a:r>
            <a:r>
              <a:rPr lang="en-GB" baseline="0"/>
              <a:t> </a:t>
            </a:r>
            <a:br>
              <a:rPr lang="en-GB" baseline="0"/>
            </a:br>
            <a:r>
              <a:rPr lang="en-GB"/>
              <a:t>Overview</a:t>
            </a:r>
          </a:p>
        </c:rich>
      </c:tx>
      <c:layout>
        <c:manualLayout>
          <c:xMode val="edge"/>
          <c:yMode val="edge"/>
          <c:x val="0.81291983033370796"/>
          <c:y val="8.642827704388189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5219007680697"/>
          <c:y val="3.7985843020168601E-2"/>
          <c:w val="0.53456715219379403"/>
          <c:h val="0.8716035056394669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26B8-42EB-8FB9-633C4CD1202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26B8-42EB-8FB9-633C4CD12028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2-26B8-42EB-8FB9-633C4CD12028}"/>
              </c:ext>
            </c:extLst>
          </c:dPt>
          <c:dPt>
            <c:idx val="3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26B8-42EB-8FB9-633C4CD1202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Calendar!$D$30:$G$30</c:f>
              <c:strCache>
                <c:ptCount val="4"/>
                <c:pt idx="0">
                  <c:v>Rest</c:v>
                </c:pt>
                <c:pt idx="1">
                  <c:v>Comp</c:v>
                </c:pt>
                <c:pt idx="2">
                  <c:v>Misc</c:v>
                </c:pt>
                <c:pt idx="3">
                  <c:v>Training</c:v>
                </c:pt>
              </c:strCache>
            </c:strRef>
          </c:cat>
          <c:val>
            <c:numRef>
              <c:f>Calendar!$D$31:$G$31</c:f>
              <c:numCache>
                <c:formatCode>General</c:formatCode>
                <c:ptCount val="4"/>
                <c:pt idx="0">
                  <c:v>122</c:v>
                </c:pt>
                <c:pt idx="1">
                  <c:v>22</c:v>
                </c:pt>
                <c:pt idx="2">
                  <c:v>3</c:v>
                </c:pt>
                <c:pt idx="3">
                  <c:v>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B8-42EB-8FB9-633C4CD1202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9189068292533504"/>
          <c:y val="0.26249260610716302"/>
          <c:w val="0.145852507736144"/>
          <c:h val="0.25267294027270998"/>
        </c:manualLayout>
      </c:layout>
      <c:overlay val="0"/>
      <c:txPr>
        <a:bodyPr/>
        <a:lstStyle/>
        <a:p>
          <a:pPr>
            <a:defRPr lang="en-GB" sz="2000"/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0-EE8A-41AC-A14B-20ACA31F6807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EE8A-41AC-A14B-20ACA31F6807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2-EE8A-41AC-A14B-20ACA31F68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GB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Calendar!$N$38:$U$39</c:f>
              <c:multiLvlStrCache>
                <c:ptCount val="8"/>
                <c:lvl>
                  <c:pt idx="0">
                    <c:v>Plan</c:v>
                  </c:pt>
                  <c:pt idx="1">
                    <c:v>Actual</c:v>
                  </c:pt>
                  <c:pt idx="2">
                    <c:v>Plan</c:v>
                  </c:pt>
                  <c:pt idx="3">
                    <c:v>Actual</c:v>
                  </c:pt>
                  <c:pt idx="4">
                    <c:v>Plan</c:v>
                  </c:pt>
                  <c:pt idx="5">
                    <c:v>Actual</c:v>
                  </c:pt>
                  <c:pt idx="6">
                    <c:v>Plan</c:v>
                  </c:pt>
                  <c:pt idx="7">
                    <c:v>Actual</c:v>
                  </c:pt>
                </c:lvl>
                <c:lvl>
                  <c:pt idx="0">
                    <c:v>Hrs. Lessons</c:v>
                  </c:pt>
                  <c:pt idx="2">
                    <c:v>Hrs. Footwork</c:v>
                  </c:pt>
                  <c:pt idx="4">
                    <c:v>Hrs. S&amp;C</c:v>
                  </c:pt>
                  <c:pt idx="6">
                    <c:v>Hrs. Fencing</c:v>
                  </c:pt>
                </c:lvl>
              </c:multiLvlStrCache>
            </c:multiLvlStrRef>
          </c:cat>
          <c:val>
            <c:numRef>
              <c:f>Calendar!$N$40:$U$40</c:f>
              <c:numCache>
                <c:formatCode>General</c:formatCode>
                <c:ptCount val="8"/>
                <c:pt idx="0">
                  <c:v>32.5</c:v>
                </c:pt>
                <c:pt idx="1">
                  <c:v>25</c:v>
                </c:pt>
                <c:pt idx="2">
                  <c:v>11</c:v>
                </c:pt>
                <c:pt idx="3">
                  <c:v>9</c:v>
                </c:pt>
                <c:pt idx="4">
                  <c:v>9.5</c:v>
                </c:pt>
                <c:pt idx="5">
                  <c:v>6.5</c:v>
                </c:pt>
                <c:pt idx="6">
                  <c:v>67.2</c:v>
                </c:pt>
                <c:pt idx="7">
                  <c:v>52.8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8A-41AC-A14B-20ACA31F68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502795336"/>
        <c:axId val="502798520"/>
      </c:barChart>
      <c:catAx>
        <c:axId val="5027953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n-GB"/>
            </a:pPr>
            <a:endParaRPr lang="en-US"/>
          </a:p>
        </c:txPr>
        <c:crossAx val="502798520"/>
        <c:crosses val="autoZero"/>
        <c:auto val="1"/>
        <c:lblAlgn val="ctr"/>
        <c:lblOffset val="100"/>
        <c:noMultiLvlLbl val="0"/>
      </c:catAx>
      <c:valAx>
        <c:axId val="50279852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0279533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8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>
        <c:manualLayout>
          <c:xMode val="edge"/>
          <c:yMode val="edge"/>
          <c:x val="0.67506412973165897"/>
          <c:y val="4.4554538550701503E-2"/>
        </c:manualLayout>
      </c:layout>
      <c:overlay val="0"/>
      <c:txPr>
        <a:bodyPr/>
        <a:lstStyle/>
        <a:p>
          <a:pPr>
            <a:defRPr sz="2100">
              <a:latin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54861591309585E-2"/>
          <c:y val="1.7046244853911E-2"/>
          <c:w val="0.51387566639155902"/>
          <c:h val="0.92080259003157605"/>
        </c:manualLayout>
      </c:layout>
      <c:pieChart>
        <c:varyColors val="1"/>
        <c:ser>
          <c:idx val="0"/>
          <c:order val="0"/>
          <c:tx>
            <c:strRef>
              <c:f>Calendar!$W$30</c:f>
              <c:strCache>
                <c:ptCount val="1"/>
                <c:pt idx="0">
                  <c:v>Fencing Breakdown</c:v>
                </c:pt>
              </c:strCache>
            </c:strRef>
          </c:tx>
          <c:spPr>
            <a:effectLst/>
          </c:spPr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0-A14E-41A6-BA5E-82B7F0984961}"/>
              </c:ext>
            </c:extLst>
          </c:dPt>
          <c:dPt>
            <c:idx val="1"/>
            <c:bubble3D val="0"/>
            <c:spPr>
              <a:solidFill>
                <a:srgbClr val="FF6600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1-A14E-41A6-BA5E-82B7F098496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effectLst/>
            </c:spPr>
            <c:extLst>
              <c:ext xmlns:c16="http://schemas.microsoft.com/office/drawing/2014/chart" uri="{C3380CC4-5D6E-409C-BE32-E72D297353CC}">
                <c16:uniqueId val="{00000002-A14E-41A6-BA5E-82B7F0984961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14E-41A6-BA5E-82B7F0984961}"/>
                </c:ext>
              </c:extLst>
            </c:dLbl>
            <c:dLbl>
              <c:idx val="1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4E-41A6-BA5E-82B7F0984961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4E-41A6-BA5E-82B7F09849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Calendar!$W$31:$Y$31</c:f>
              <c:strCache>
                <c:ptCount val="3"/>
                <c:pt idx="0">
                  <c:v>Tech</c:v>
                </c:pt>
                <c:pt idx="1">
                  <c:v>DE's</c:v>
                </c:pt>
                <c:pt idx="2">
                  <c:v>Poule/T</c:v>
                </c:pt>
              </c:strCache>
            </c:strRef>
          </c:cat>
          <c:val>
            <c:numRef>
              <c:f>Calendar!$W$32:$Y$32</c:f>
              <c:numCache>
                <c:formatCode>General</c:formatCode>
                <c:ptCount val="3"/>
                <c:pt idx="0">
                  <c:v>72</c:v>
                </c:pt>
                <c:pt idx="1">
                  <c:v>57</c:v>
                </c:pt>
                <c:pt idx="2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4E-41A6-BA5E-82B7F098496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74159479742407697"/>
          <c:y val="0.181504638652842"/>
          <c:w val="0.15368939662036599"/>
          <c:h val="0.22091272316207999"/>
        </c:manualLayout>
      </c:layout>
      <c:overlay val="0"/>
      <c:txPr>
        <a:bodyPr/>
        <a:lstStyle/>
        <a:p>
          <a:pPr rtl="0">
            <a:defRPr sz="2400">
              <a:latin typeface="Arial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layout>
        <c:manualLayout>
          <c:xMode val="edge"/>
          <c:yMode val="edge"/>
          <c:x val="0.68821636790082097"/>
          <c:y val="2.8985507246376802E-2"/>
        </c:manualLayout>
      </c:layout>
      <c:overlay val="0"/>
      <c:txPr>
        <a:bodyPr/>
        <a:lstStyle/>
        <a:p>
          <a:pPr>
            <a:defRPr sz="2100">
              <a:latin typeface="Arial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345581802274701E-2"/>
          <c:y val="5.25545529156278E-2"/>
          <c:w val="0.56688593613298299"/>
          <c:h val="0.86838249865893902"/>
        </c:manualLayout>
      </c:layout>
      <c:pieChart>
        <c:varyColors val="1"/>
        <c:ser>
          <c:idx val="0"/>
          <c:order val="0"/>
          <c:tx>
            <c:v>TRAINING BREAKDOWN</c:v>
          </c:tx>
          <c:dPt>
            <c:idx val="0"/>
            <c:bubble3D val="0"/>
            <c:spPr>
              <a:solidFill>
                <a:srgbClr val="008000"/>
              </a:solidFill>
            </c:spPr>
            <c:extLst>
              <c:ext xmlns:c16="http://schemas.microsoft.com/office/drawing/2014/chart" uri="{C3380CC4-5D6E-409C-BE32-E72D297353CC}">
                <c16:uniqueId val="{00000000-240C-4B3A-80B4-3E8A44398A6B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40C-4B3A-80B4-3E8A44398A6B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240C-4B3A-80B4-3E8A44398A6B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40C-4B3A-80B4-3E8A44398A6B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0C-4B3A-80B4-3E8A44398A6B}"/>
                </c:ext>
              </c:extLst>
            </c:dLbl>
            <c:dLbl>
              <c:idx val="1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0C-4B3A-80B4-3E8A44398A6B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0C-4B3A-80B4-3E8A44398A6B}"/>
                </c:ext>
              </c:extLst>
            </c:dLbl>
            <c:dLbl>
              <c:idx val="3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0C-4B3A-80B4-3E8A44398A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(Calendar!$N$38,Calendar!$P$38,Calendar!$R$38,Calendar!$T$38)</c:f>
              <c:strCache>
                <c:ptCount val="4"/>
                <c:pt idx="0">
                  <c:v>Hrs. Lessons</c:v>
                </c:pt>
                <c:pt idx="1">
                  <c:v>Hrs. Footwork</c:v>
                </c:pt>
                <c:pt idx="2">
                  <c:v>Hrs. S&amp;C</c:v>
                </c:pt>
                <c:pt idx="3">
                  <c:v>Hrs. Fencing</c:v>
                </c:pt>
              </c:strCache>
            </c:strRef>
          </c:cat>
          <c:val>
            <c:numRef>
              <c:f>(Calendar!$O$40,Calendar!$Q$40,Calendar!$S$40,Calendar!$U$40)</c:f>
              <c:numCache>
                <c:formatCode>General</c:formatCode>
                <c:ptCount val="4"/>
                <c:pt idx="0">
                  <c:v>25</c:v>
                </c:pt>
                <c:pt idx="1">
                  <c:v>9</c:v>
                </c:pt>
                <c:pt idx="2">
                  <c:v>6.5</c:v>
                </c:pt>
                <c:pt idx="3">
                  <c:v>52.8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0C-4B3A-80B4-3E8A44398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70133869203849497"/>
          <c:y val="0.12216643546115"/>
          <c:w val="0.26633048993875802"/>
          <c:h val="0.31616709228913897"/>
        </c:manualLayout>
      </c:layout>
      <c:overlay val="0"/>
      <c:txPr>
        <a:bodyPr/>
        <a:lstStyle/>
        <a:p>
          <a:pPr rtl="0">
            <a:defRPr sz="2400" strike="noStrike" kern="1200" spc="0">
              <a:latin typeface="Arial"/>
            </a:defRPr>
          </a:pPr>
          <a:endParaRPr lang="en-US"/>
        </a:p>
      </c:txPr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96-408F-B62A-C83018188390}"/>
                </c:ext>
              </c:extLst>
            </c:dLbl>
            <c:dLbl>
              <c:idx val="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96-408F-B62A-C83018188390}"/>
                </c:ext>
              </c:extLst>
            </c:dLbl>
            <c:dLbl>
              <c:idx val="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96-408F-B62A-C83018188390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96-408F-B62A-C83018188390}"/>
                </c:ext>
              </c:extLst>
            </c:dLbl>
            <c:dLbl>
              <c:idx val="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96-408F-B62A-C83018188390}"/>
                </c:ext>
              </c:extLst>
            </c:dLbl>
            <c:dLbl>
              <c:idx val="5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796-408F-B62A-C830181883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(Calendar!$J$30,Calendar!$L$30,Calendar!$N$30,Calendar!$P$30,Calendar!$R$30,Calendar!$T$30)</c:f>
              <c:strCache>
                <c:ptCount val="6"/>
                <c:pt idx="0">
                  <c:v>Present</c:v>
                </c:pt>
                <c:pt idx="1">
                  <c:v>Warm up</c:v>
                </c:pt>
                <c:pt idx="2">
                  <c:v>Lesson</c:v>
                </c:pt>
                <c:pt idx="3">
                  <c:v>Footwork</c:v>
                </c:pt>
                <c:pt idx="4">
                  <c:v>S&amp;C</c:v>
                </c:pt>
                <c:pt idx="5">
                  <c:v>Fencing</c:v>
                </c:pt>
              </c:strCache>
            </c:strRef>
          </c:cat>
          <c:val>
            <c:numRef>
              <c:f>(Calendar!$J$36,Calendar!$L$36,Calendar!$N$36,Calendar!$P$36,Calendar!$R$36,Calendar!$T$36)</c:f>
              <c:numCache>
                <c:formatCode>0.0%</c:formatCode>
                <c:ptCount val="6"/>
                <c:pt idx="0">
                  <c:v>0.82191780821917804</c:v>
                </c:pt>
                <c:pt idx="1">
                  <c:v>0.8214285714285714</c:v>
                </c:pt>
                <c:pt idx="2">
                  <c:v>0.76923076923076927</c:v>
                </c:pt>
                <c:pt idx="3">
                  <c:v>0.81818181818181823</c:v>
                </c:pt>
                <c:pt idx="4">
                  <c:v>0.68421052631578949</c:v>
                </c:pt>
                <c:pt idx="5">
                  <c:v>0.7857142857142857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96-408F-B62A-C830181883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502930648"/>
        <c:axId val="502933832"/>
      </c:barChart>
      <c:catAx>
        <c:axId val="502930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2400"/>
            </a:pPr>
            <a:endParaRPr lang="en-US"/>
          </a:p>
        </c:txPr>
        <c:crossAx val="502933832"/>
        <c:crosses val="autoZero"/>
        <c:auto val="1"/>
        <c:lblAlgn val="ctr"/>
        <c:lblOffset val="100"/>
        <c:noMultiLvlLbl val="0"/>
      </c:catAx>
      <c:valAx>
        <c:axId val="502933832"/>
        <c:scaling>
          <c:orientation val="minMax"/>
          <c:max val="1"/>
          <c:min val="0.4"/>
        </c:scaling>
        <c:delete val="0"/>
        <c:axPos val="l"/>
        <c:majorGridlines>
          <c:spPr>
            <a:ln>
              <a:noFill/>
            </a:ln>
          </c:spPr>
        </c:majorGridlines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sz="2000"/>
            </a:pPr>
            <a:endParaRPr lang="en-US"/>
          </a:p>
        </c:txPr>
        <c:crossAx val="502930648"/>
        <c:crosses val="autoZero"/>
        <c:crossBetween val="between"/>
        <c:majorUnit val="0.2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41</xdr:row>
      <xdr:rowOff>304800</xdr:rowOff>
    </xdr:from>
    <xdr:to>
      <xdr:col>9</xdr:col>
      <xdr:colOff>203200</xdr:colOff>
      <xdr:row>57</xdr:row>
      <xdr:rowOff>228600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647700</xdr:colOff>
      <xdr:row>41</xdr:row>
      <xdr:rowOff>314324</xdr:rowOff>
    </xdr:from>
    <xdr:to>
      <xdr:col>21</xdr:col>
      <xdr:colOff>787400</xdr:colOff>
      <xdr:row>57</xdr:row>
      <xdr:rowOff>177800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42</xdr:row>
      <xdr:rowOff>0</xdr:rowOff>
    </xdr:from>
    <xdr:to>
      <xdr:col>30</xdr:col>
      <xdr:colOff>657578</xdr:colOff>
      <xdr:row>57</xdr:row>
      <xdr:rowOff>177800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1016001</xdr:colOff>
      <xdr:row>58</xdr:row>
      <xdr:rowOff>50800</xdr:rowOff>
    </xdr:from>
    <xdr:to>
      <xdr:col>30</xdr:col>
      <xdr:colOff>787401</xdr:colOff>
      <xdr:row>75</xdr:row>
      <xdr:rowOff>220134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736600</xdr:colOff>
      <xdr:row>58</xdr:row>
      <xdr:rowOff>152400</xdr:rowOff>
    </xdr:from>
    <xdr:to>
      <xdr:col>21</xdr:col>
      <xdr:colOff>812800</xdr:colOff>
      <xdr:row>75</xdr:row>
      <xdr:rowOff>279400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17</xdr:col>
      <xdr:colOff>177800</xdr:colOff>
      <xdr:row>36</xdr:row>
      <xdr:rowOff>101600</xdr:rowOff>
    </xdr:to>
    <xdr:pic>
      <xdr:nvPicPr>
        <xdr:cNvPr id="2" name="Picture 1" descr="Screen Shot 2017-12-03 at 09.20.23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211300" cy="6502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36</xdr:row>
      <xdr:rowOff>177799</xdr:rowOff>
    </xdr:from>
    <xdr:to>
      <xdr:col>17</xdr:col>
      <xdr:colOff>139700</xdr:colOff>
      <xdr:row>65</xdr:row>
      <xdr:rowOff>2466</xdr:rowOff>
    </xdr:to>
    <xdr:pic>
      <xdr:nvPicPr>
        <xdr:cNvPr id="3" name="Picture 2" descr="Screen Shot 2017-12-03 at 09.21.01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578599"/>
          <a:ext cx="14173200" cy="498086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65</xdr:row>
      <xdr:rowOff>0</xdr:rowOff>
    </xdr:from>
    <xdr:to>
      <xdr:col>17</xdr:col>
      <xdr:colOff>63500</xdr:colOff>
      <xdr:row>106</xdr:row>
      <xdr:rowOff>50800</xdr:rowOff>
    </xdr:to>
    <xdr:pic>
      <xdr:nvPicPr>
        <xdr:cNvPr id="4" name="Picture 3" descr="Screen Shot 2017-12-03 at 09.22.45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11557000"/>
          <a:ext cx="14097000" cy="734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H54"/>
  <sheetViews>
    <sheetView showGridLines="0" zoomScale="40" zoomScaleNormal="59" zoomScalePageLayoutView="59" workbookViewId="0">
      <selection activeCell="W35" sqref="W35"/>
    </sheetView>
  </sheetViews>
  <sheetFormatPr defaultColWidth="8.77734375" defaultRowHeight="25.95" customHeight="1" x14ac:dyDescent="0.4"/>
  <cols>
    <col min="1" max="1" width="25" style="2" customWidth="1"/>
    <col min="2" max="2" width="13.6640625" style="9" customWidth="1"/>
    <col min="3" max="32" width="13.6640625" style="5" customWidth="1"/>
    <col min="33" max="33" width="13.6640625" customWidth="1"/>
    <col min="34" max="16384" width="8.77734375" style="2"/>
  </cols>
  <sheetData>
    <row r="1" spans="1:33" ht="25.95" customHeight="1" thickBot="1" x14ac:dyDescent="0.55000000000000004">
      <c r="A1" s="97"/>
      <c r="B1" s="98" t="s">
        <v>121</v>
      </c>
      <c r="C1" s="99" t="s">
        <v>276</v>
      </c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1"/>
    </row>
    <row r="2" spans="1:33" ht="34.049999999999997" customHeight="1" x14ac:dyDescent="0.4">
      <c r="A2" s="326" t="s">
        <v>365</v>
      </c>
      <c r="B2" s="102"/>
      <c r="C2" s="282">
        <v>1</v>
      </c>
      <c r="D2" s="176">
        <v>2</v>
      </c>
      <c r="E2" s="176">
        <v>3</v>
      </c>
      <c r="F2" s="176">
        <v>4</v>
      </c>
      <c r="G2" s="177">
        <v>5</v>
      </c>
      <c r="H2" s="177">
        <v>6</v>
      </c>
      <c r="I2" s="176">
        <v>7</v>
      </c>
      <c r="J2" s="176">
        <v>8</v>
      </c>
      <c r="K2" s="176">
        <v>9</v>
      </c>
      <c r="L2" s="176">
        <v>10</v>
      </c>
      <c r="M2" s="176">
        <v>11</v>
      </c>
      <c r="N2" s="177">
        <v>12</v>
      </c>
      <c r="O2" s="177">
        <v>13</v>
      </c>
      <c r="P2" s="176">
        <v>14</v>
      </c>
      <c r="Q2" s="176">
        <v>15</v>
      </c>
      <c r="R2" s="176">
        <v>16</v>
      </c>
      <c r="S2" s="176">
        <v>17</v>
      </c>
      <c r="T2" s="176">
        <v>18</v>
      </c>
      <c r="U2" s="177">
        <v>19</v>
      </c>
      <c r="V2" s="177">
        <v>20</v>
      </c>
      <c r="W2" s="176">
        <v>21</v>
      </c>
      <c r="X2" s="176">
        <v>22</v>
      </c>
      <c r="Y2" s="176">
        <v>23</v>
      </c>
      <c r="Z2" s="176">
        <v>24</v>
      </c>
      <c r="AA2" s="176">
        <v>25</v>
      </c>
      <c r="AB2" s="177">
        <v>26</v>
      </c>
      <c r="AC2" s="177">
        <v>27</v>
      </c>
      <c r="AD2" s="176">
        <v>28</v>
      </c>
      <c r="AE2" s="176">
        <v>29</v>
      </c>
      <c r="AF2" s="176">
        <v>30</v>
      </c>
      <c r="AG2" s="178">
        <v>31</v>
      </c>
    </row>
    <row r="3" spans="1:33" s="3" customFormat="1" ht="34.049999999999997" customHeight="1" thickBot="1" x14ac:dyDescent="0.45">
      <c r="A3" s="327"/>
      <c r="B3" s="103"/>
      <c r="C3" s="179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7" t="s">
        <v>366</v>
      </c>
      <c r="AD3" s="158"/>
      <c r="AE3" s="159"/>
      <c r="AF3" s="159"/>
      <c r="AG3" s="180"/>
    </row>
    <row r="4" spans="1:33" s="3" customFormat="1" ht="34.049999999999997" customHeight="1" x14ac:dyDescent="0.4">
      <c r="A4" s="326" t="s">
        <v>371</v>
      </c>
      <c r="B4" s="274"/>
      <c r="C4" s="173">
        <v>1</v>
      </c>
      <c r="D4" s="156">
        <v>2</v>
      </c>
      <c r="E4" s="156">
        <v>3</v>
      </c>
      <c r="F4" s="155">
        <v>4</v>
      </c>
      <c r="G4" s="155">
        <v>5</v>
      </c>
      <c r="H4" s="155">
        <v>6</v>
      </c>
      <c r="I4" s="155">
        <v>7</v>
      </c>
      <c r="J4" s="155">
        <v>8</v>
      </c>
      <c r="K4" s="156">
        <v>9</v>
      </c>
      <c r="L4" s="156">
        <v>10</v>
      </c>
      <c r="M4" s="155">
        <v>11</v>
      </c>
      <c r="N4" s="155">
        <v>12</v>
      </c>
      <c r="O4" s="155">
        <v>13</v>
      </c>
      <c r="P4" s="155">
        <v>14</v>
      </c>
      <c r="Q4" s="155">
        <v>15</v>
      </c>
      <c r="R4" s="156">
        <v>16</v>
      </c>
      <c r="S4" s="156">
        <v>17</v>
      </c>
      <c r="T4" s="155">
        <v>18</v>
      </c>
      <c r="U4" s="155">
        <v>19</v>
      </c>
      <c r="V4" s="155">
        <v>20</v>
      </c>
      <c r="W4" s="155">
        <v>21</v>
      </c>
      <c r="X4" s="155">
        <v>22</v>
      </c>
      <c r="Y4" s="156">
        <v>23</v>
      </c>
      <c r="Z4" s="156">
        <v>24</v>
      </c>
      <c r="AA4" s="155">
        <v>25</v>
      </c>
      <c r="AB4" s="155">
        <v>26</v>
      </c>
      <c r="AC4" s="155">
        <v>27</v>
      </c>
      <c r="AD4" s="155">
        <v>28</v>
      </c>
      <c r="AE4" s="155">
        <v>29</v>
      </c>
      <c r="AF4" s="156">
        <v>30</v>
      </c>
      <c r="AG4" s="154"/>
    </row>
    <row r="5" spans="1:33" s="3" customFormat="1" ht="34.049999999999997" customHeight="1" thickBot="1" x14ac:dyDescent="0.45">
      <c r="A5" s="327"/>
      <c r="B5" s="275"/>
      <c r="C5" s="158"/>
      <c r="D5" s="160" t="s">
        <v>117</v>
      </c>
      <c r="E5" s="161"/>
      <c r="F5" s="159"/>
      <c r="G5" s="159"/>
      <c r="H5" s="159"/>
      <c r="I5" s="159"/>
      <c r="J5" s="162"/>
      <c r="K5" s="162"/>
      <c r="L5" s="162"/>
      <c r="M5" s="159"/>
      <c r="N5" s="159"/>
      <c r="O5" s="159"/>
      <c r="P5" s="159"/>
      <c r="Q5" s="158"/>
      <c r="R5" s="163" t="s">
        <v>383</v>
      </c>
      <c r="S5" s="158"/>
      <c r="T5" s="159"/>
      <c r="U5" s="159"/>
      <c r="V5" s="159"/>
      <c r="W5" s="159"/>
      <c r="X5" s="158"/>
      <c r="Y5" s="158"/>
      <c r="Z5" s="158"/>
      <c r="AA5" s="159"/>
      <c r="AB5" s="159"/>
      <c r="AC5" s="159"/>
      <c r="AD5" s="159"/>
      <c r="AE5" s="158"/>
      <c r="AF5" s="158"/>
      <c r="AG5" s="154"/>
    </row>
    <row r="6" spans="1:33" s="3" customFormat="1" ht="34.049999999999997" customHeight="1" thickBot="1" x14ac:dyDescent="0.45">
      <c r="A6" s="330" t="s">
        <v>66</v>
      </c>
      <c r="B6" s="275"/>
      <c r="C6" s="174">
        <v>1</v>
      </c>
      <c r="D6" s="155">
        <v>2</v>
      </c>
      <c r="E6" s="155">
        <v>3</v>
      </c>
      <c r="F6" s="155">
        <v>4</v>
      </c>
      <c r="G6" s="155">
        <v>5</v>
      </c>
      <c r="H6" s="155">
        <v>6</v>
      </c>
      <c r="I6" s="156">
        <v>7</v>
      </c>
      <c r="J6" s="156">
        <v>8</v>
      </c>
      <c r="K6" s="155">
        <v>9</v>
      </c>
      <c r="L6" s="155">
        <v>10</v>
      </c>
      <c r="M6" s="155">
        <v>11</v>
      </c>
      <c r="N6" s="155">
        <v>12</v>
      </c>
      <c r="O6" s="155">
        <v>13</v>
      </c>
      <c r="P6" s="185">
        <v>14</v>
      </c>
      <c r="Q6" s="186">
        <v>15</v>
      </c>
      <c r="R6" s="187">
        <v>16</v>
      </c>
      <c r="S6" s="187">
        <v>17</v>
      </c>
      <c r="T6" s="187">
        <v>18</v>
      </c>
      <c r="U6" s="187">
        <v>19</v>
      </c>
      <c r="V6" s="187">
        <v>20</v>
      </c>
      <c r="W6" s="186">
        <v>21</v>
      </c>
      <c r="X6" s="186">
        <v>22</v>
      </c>
      <c r="Y6" s="187">
        <v>23</v>
      </c>
      <c r="Z6" s="187">
        <v>24</v>
      </c>
      <c r="AA6" s="187">
        <v>25</v>
      </c>
      <c r="AB6" s="187">
        <v>26</v>
      </c>
      <c r="AC6" s="187">
        <v>27</v>
      </c>
      <c r="AD6" s="186">
        <v>28</v>
      </c>
      <c r="AE6" s="188">
        <v>29</v>
      </c>
      <c r="AF6" s="155">
        <v>30</v>
      </c>
      <c r="AG6" s="181" t="s">
        <v>71</v>
      </c>
    </row>
    <row r="7" spans="1:33" s="8" customFormat="1" ht="34.049999999999997" customHeight="1" x14ac:dyDescent="0.4">
      <c r="A7" s="327"/>
      <c r="B7" s="275"/>
      <c r="C7" s="164" t="s">
        <v>182</v>
      </c>
      <c r="D7" s="203"/>
      <c r="E7" s="203"/>
      <c r="F7" s="203"/>
      <c r="G7" s="203"/>
      <c r="H7" s="162"/>
      <c r="I7" s="162"/>
      <c r="J7" s="162"/>
      <c r="K7" s="203"/>
      <c r="L7" s="203"/>
      <c r="M7" s="203"/>
      <c r="N7" s="203"/>
      <c r="O7" s="162"/>
      <c r="P7" s="162"/>
      <c r="Q7" s="162"/>
      <c r="R7" s="162"/>
      <c r="S7" s="162" t="s">
        <v>88</v>
      </c>
      <c r="T7" s="162"/>
      <c r="U7" s="162"/>
      <c r="V7" s="162"/>
      <c r="W7" s="165"/>
      <c r="X7" s="162"/>
      <c r="Y7" s="166"/>
      <c r="Z7" s="166" t="s">
        <v>85</v>
      </c>
      <c r="AA7" s="166"/>
      <c r="AB7" s="166"/>
      <c r="AC7" s="162"/>
      <c r="AD7" s="167" t="s">
        <v>380</v>
      </c>
      <c r="AE7" s="168"/>
      <c r="AF7" s="162"/>
      <c r="AG7" s="204"/>
    </row>
    <row r="8" spans="1:33" s="3" customFormat="1" ht="34.049999999999997" customHeight="1" x14ac:dyDescent="0.4">
      <c r="A8" s="330" t="s">
        <v>253</v>
      </c>
      <c r="B8" s="275"/>
      <c r="C8" s="173">
        <v>1</v>
      </c>
      <c r="D8" s="155">
        <v>2</v>
      </c>
      <c r="E8" s="201" t="s">
        <v>313</v>
      </c>
      <c r="F8" s="201">
        <v>4</v>
      </c>
      <c r="G8" s="174">
        <v>5</v>
      </c>
      <c r="H8" s="155">
        <v>6</v>
      </c>
      <c r="I8" s="155">
        <v>7</v>
      </c>
      <c r="J8" s="155">
        <v>8</v>
      </c>
      <c r="K8" s="155">
        <v>9</v>
      </c>
      <c r="L8" s="155">
        <v>10</v>
      </c>
      <c r="M8" s="156">
        <v>11</v>
      </c>
      <c r="N8" s="156">
        <v>12</v>
      </c>
      <c r="O8" s="155">
        <v>13</v>
      </c>
      <c r="P8" s="155">
        <v>14</v>
      </c>
      <c r="Q8" s="155">
        <v>15</v>
      </c>
      <c r="R8" s="155">
        <v>16</v>
      </c>
      <c r="S8" s="155">
        <v>17</v>
      </c>
      <c r="T8" s="156">
        <v>18</v>
      </c>
      <c r="U8" s="156">
        <v>19</v>
      </c>
      <c r="V8" s="155">
        <v>20</v>
      </c>
      <c r="W8" s="155">
        <v>21</v>
      </c>
      <c r="X8" s="155">
        <v>22</v>
      </c>
      <c r="Y8" s="155">
        <v>23</v>
      </c>
      <c r="Z8" s="155">
        <v>24</v>
      </c>
      <c r="AA8" s="156">
        <v>25</v>
      </c>
      <c r="AB8" s="156">
        <v>26</v>
      </c>
      <c r="AC8" s="155">
        <v>27</v>
      </c>
      <c r="AD8" s="155">
        <v>28</v>
      </c>
      <c r="AE8" s="155">
        <v>29</v>
      </c>
      <c r="AF8" s="155">
        <v>30</v>
      </c>
      <c r="AG8" s="154"/>
    </row>
    <row r="9" spans="1:33" s="8" customFormat="1" ht="34.049999999999997" customHeight="1" thickBot="1" x14ac:dyDescent="0.45">
      <c r="A9" s="327"/>
      <c r="B9" s="275"/>
      <c r="C9" s="203"/>
      <c r="D9" s="203"/>
      <c r="E9" s="162"/>
      <c r="F9" s="198" t="s">
        <v>116</v>
      </c>
      <c r="G9" s="158"/>
      <c r="H9" s="203"/>
      <c r="I9" s="203"/>
      <c r="J9" s="203"/>
      <c r="K9" s="203"/>
      <c r="L9" s="162"/>
      <c r="M9" s="162"/>
      <c r="N9" s="162"/>
      <c r="O9" s="203"/>
      <c r="P9" s="203"/>
      <c r="Q9" s="203"/>
      <c r="R9" s="203"/>
      <c r="S9" s="162"/>
      <c r="T9" s="162"/>
      <c r="U9" s="169" t="s">
        <v>279</v>
      </c>
      <c r="V9" s="203"/>
      <c r="W9" s="203"/>
      <c r="X9" s="203"/>
      <c r="Y9" s="203"/>
      <c r="Z9" s="162"/>
      <c r="AA9" s="170" t="s">
        <v>87</v>
      </c>
      <c r="AB9" s="164" t="s">
        <v>280</v>
      </c>
      <c r="AC9" s="203"/>
      <c r="AD9" s="203"/>
      <c r="AE9" s="203"/>
      <c r="AF9" s="203"/>
      <c r="AG9" s="182"/>
    </row>
    <row r="10" spans="1:33" s="3" customFormat="1" ht="34.049999999999997" customHeight="1" thickBot="1" x14ac:dyDescent="0.45">
      <c r="A10" s="328" t="s">
        <v>217</v>
      </c>
      <c r="B10" s="276"/>
      <c r="C10" s="201" t="s">
        <v>330</v>
      </c>
      <c r="D10" s="201">
        <v>2</v>
      </c>
      <c r="E10" s="201">
        <v>3</v>
      </c>
      <c r="F10" s="155">
        <v>4</v>
      </c>
      <c r="G10" s="155">
        <v>5</v>
      </c>
      <c r="H10" s="155">
        <v>6</v>
      </c>
      <c r="I10" s="155">
        <v>7</v>
      </c>
      <c r="J10" s="155">
        <v>8</v>
      </c>
      <c r="K10" s="156">
        <v>9</v>
      </c>
      <c r="L10" s="156">
        <v>10</v>
      </c>
      <c r="M10" s="155">
        <v>11</v>
      </c>
      <c r="N10" s="155">
        <v>12</v>
      </c>
      <c r="O10" s="155">
        <v>13</v>
      </c>
      <c r="P10" s="155">
        <v>14</v>
      </c>
      <c r="Q10" s="189">
        <v>15</v>
      </c>
      <c r="R10" s="186">
        <v>16</v>
      </c>
      <c r="S10" s="186">
        <v>17</v>
      </c>
      <c r="T10" s="187">
        <v>18</v>
      </c>
      <c r="U10" s="187">
        <v>19</v>
      </c>
      <c r="V10" s="187">
        <v>20</v>
      </c>
      <c r="W10" s="187">
        <v>21</v>
      </c>
      <c r="X10" s="187">
        <v>22</v>
      </c>
      <c r="Y10" s="186">
        <v>23</v>
      </c>
      <c r="Z10" s="186">
        <v>24</v>
      </c>
      <c r="AA10" s="187">
        <v>25</v>
      </c>
      <c r="AB10" s="187">
        <v>26</v>
      </c>
      <c r="AC10" s="187">
        <v>27</v>
      </c>
      <c r="AD10" s="187">
        <v>28</v>
      </c>
      <c r="AE10" s="187">
        <v>29</v>
      </c>
      <c r="AF10" s="186">
        <v>30</v>
      </c>
      <c r="AG10" s="188" t="s">
        <v>71</v>
      </c>
    </row>
    <row r="11" spans="1:33" s="8" customFormat="1" ht="34.049999999999997" customHeight="1" thickBot="1" x14ac:dyDescent="0.45">
      <c r="A11" s="329"/>
      <c r="B11" s="276"/>
      <c r="C11" s="162"/>
      <c r="D11" s="199"/>
      <c r="E11" s="160" t="s">
        <v>388</v>
      </c>
      <c r="F11" s="203"/>
      <c r="G11" s="203"/>
      <c r="H11" s="203"/>
      <c r="I11" s="203"/>
      <c r="J11" s="162"/>
      <c r="K11" s="162"/>
      <c r="L11" s="164" t="s">
        <v>104</v>
      </c>
      <c r="M11" s="203"/>
      <c r="N11" s="203"/>
      <c r="O11" s="203"/>
      <c r="P11" s="203"/>
      <c r="Q11" s="162"/>
      <c r="R11" s="162"/>
      <c r="S11" s="162"/>
      <c r="T11" s="203"/>
      <c r="U11" s="203"/>
      <c r="V11" s="203"/>
      <c r="W11" s="203"/>
      <c r="X11" s="203"/>
      <c r="Y11" s="162"/>
      <c r="Z11" s="162" t="s">
        <v>239</v>
      </c>
      <c r="AA11" s="162"/>
      <c r="AB11" s="162"/>
      <c r="AC11" s="160" t="s">
        <v>117</v>
      </c>
      <c r="AD11" s="161"/>
      <c r="AE11" s="131"/>
      <c r="AF11" s="131"/>
      <c r="AG11" s="200"/>
    </row>
    <row r="12" spans="1:33" s="3" customFormat="1" ht="34.049999999999997" customHeight="1" thickBot="1" x14ac:dyDescent="0.45">
      <c r="A12" s="328" t="s">
        <v>277</v>
      </c>
      <c r="B12" s="276"/>
      <c r="C12" s="195">
        <v>1</v>
      </c>
      <c r="D12" s="187">
        <v>2</v>
      </c>
      <c r="E12" s="187">
        <v>3</v>
      </c>
      <c r="F12" s="187">
        <v>4</v>
      </c>
      <c r="G12" s="187">
        <v>5</v>
      </c>
      <c r="H12" s="186">
        <v>6</v>
      </c>
      <c r="I12" s="188">
        <v>7</v>
      </c>
      <c r="J12" s="155">
        <v>8</v>
      </c>
      <c r="K12" s="155">
        <v>9</v>
      </c>
      <c r="L12" s="155">
        <v>10</v>
      </c>
      <c r="M12" s="155">
        <v>11</v>
      </c>
      <c r="N12" s="201" t="s">
        <v>188</v>
      </c>
      <c r="O12" s="201">
        <v>13</v>
      </c>
      <c r="P12" s="156">
        <v>14</v>
      </c>
      <c r="Q12" s="155">
        <v>15</v>
      </c>
      <c r="R12" s="155">
        <v>16</v>
      </c>
      <c r="S12" s="155">
        <v>17</v>
      </c>
      <c r="T12" s="155">
        <v>18</v>
      </c>
      <c r="U12" s="155">
        <v>19</v>
      </c>
      <c r="V12" s="156">
        <v>20</v>
      </c>
      <c r="W12" s="156">
        <v>21</v>
      </c>
      <c r="X12" s="155">
        <v>22</v>
      </c>
      <c r="Y12" s="155">
        <v>23</v>
      </c>
      <c r="Z12" s="155">
        <v>24</v>
      </c>
      <c r="AA12" s="155">
        <v>25</v>
      </c>
      <c r="AB12" s="155">
        <v>26</v>
      </c>
      <c r="AC12" s="156">
        <v>27</v>
      </c>
      <c r="AD12" s="156">
        <v>28</v>
      </c>
      <c r="AE12" s="155">
        <v>29</v>
      </c>
      <c r="AF12" s="155">
        <v>30</v>
      </c>
      <c r="AG12" s="181" t="s">
        <v>71</v>
      </c>
    </row>
    <row r="13" spans="1:33" s="3" customFormat="1" ht="34.049999999999997" customHeight="1" thickBot="1" x14ac:dyDescent="0.45">
      <c r="A13" s="329"/>
      <c r="B13" s="276"/>
      <c r="C13" s="203"/>
      <c r="D13" s="203"/>
      <c r="E13" s="203"/>
      <c r="F13" s="203"/>
      <c r="G13" s="162"/>
      <c r="H13" s="163" t="s">
        <v>105</v>
      </c>
      <c r="I13" s="162"/>
      <c r="J13" s="203"/>
      <c r="K13" s="203"/>
      <c r="L13" s="203"/>
      <c r="M13" s="203"/>
      <c r="N13" s="162"/>
      <c r="O13" s="162"/>
      <c r="P13" s="162"/>
      <c r="Q13" s="203"/>
      <c r="R13" s="203"/>
      <c r="S13" s="203"/>
      <c r="T13" s="203"/>
      <c r="U13" s="162"/>
      <c r="V13" s="162"/>
      <c r="W13" s="162"/>
      <c r="X13" s="203"/>
      <c r="Y13" s="203"/>
      <c r="Z13" s="203"/>
      <c r="AA13" s="203"/>
      <c r="AB13" s="162"/>
      <c r="AC13" s="167" t="s">
        <v>106</v>
      </c>
      <c r="AD13" s="168"/>
      <c r="AE13" s="162"/>
      <c r="AF13" s="203"/>
      <c r="AG13" s="204"/>
    </row>
    <row r="14" spans="1:33" s="3" customFormat="1" ht="34.049999999999997" customHeight="1" thickBot="1" x14ac:dyDescent="0.45">
      <c r="A14" s="328" t="s">
        <v>269</v>
      </c>
      <c r="B14" s="276"/>
      <c r="C14" s="155">
        <v>1</v>
      </c>
      <c r="D14" s="155">
        <v>2</v>
      </c>
      <c r="E14" s="156">
        <v>3</v>
      </c>
      <c r="F14" s="156">
        <v>4</v>
      </c>
      <c r="G14" s="155">
        <v>5</v>
      </c>
      <c r="H14" s="155">
        <v>6</v>
      </c>
      <c r="I14" s="155">
        <v>7</v>
      </c>
      <c r="J14" s="155">
        <v>8</v>
      </c>
      <c r="K14" s="155">
        <v>9</v>
      </c>
      <c r="L14" s="185">
        <v>10</v>
      </c>
      <c r="M14" s="186">
        <v>11</v>
      </c>
      <c r="N14" s="187">
        <v>12</v>
      </c>
      <c r="O14" s="187">
        <v>13</v>
      </c>
      <c r="P14" s="187">
        <v>14</v>
      </c>
      <c r="Q14" s="187">
        <v>15</v>
      </c>
      <c r="R14" s="187">
        <v>16</v>
      </c>
      <c r="S14" s="186">
        <v>17</v>
      </c>
      <c r="T14" s="188">
        <v>18</v>
      </c>
      <c r="U14" s="155">
        <v>19</v>
      </c>
      <c r="V14" s="155">
        <v>20</v>
      </c>
      <c r="W14" s="155">
        <v>21</v>
      </c>
      <c r="X14" s="155">
        <v>22</v>
      </c>
      <c r="Y14" s="155">
        <v>23</v>
      </c>
      <c r="Z14" s="156">
        <v>24</v>
      </c>
      <c r="AA14" s="156">
        <v>25</v>
      </c>
      <c r="AB14" s="155">
        <v>26</v>
      </c>
      <c r="AC14" s="155">
        <v>27</v>
      </c>
      <c r="AD14" s="155">
        <v>28</v>
      </c>
      <c r="AE14" s="152"/>
      <c r="AF14" s="153"/>
      <c r="AG14" s="154"/>
    </row>
    <row r="15" spans="1:33" s="3" customFormat="1" ht="34.049999999999997" customHeight="1" thickBot="1" x14ac:dyDescent="0.45">
      <c r="A15" s="329"/>
      <c r="B15" s="276"/>
      <c r="C15" s="203"/>
      <c r="D15" s="162"/>
      <c r="E15" s="162"/>
      <c r="F15" s="164" t="s">
        <v>115</v>
      </c>
      <c r="G15" s="203"/>
      <c r="H15" s="203"/>
      <c r="I15" s="203"/>
      <c r="J15" s="203"/>
      <c r="K15" s="162"/>
      <c r="L15" s="162"/>
      <c r="M15" s="162"/>
      <c r="N15" s="166"/>
      <c r="O15" s="166" t="s">
        <v>203</v>
      </c>
      <c r="P15" s="166"/>
      <c r="Q15" s="166"/>
      <c r="R15" s="162"/>
      <c r="S15" s="279" t="s">
        <v>90</v>
      </c>
      <c r="T15" s="162"/>
      <c r="U15" s="203"/>
      <c r="V15" s="203"/>
      <c r="W15" s="203"/>
      <c r="X15" s="203"/>
      <c r="Y15" s="162"/>
      <c r="Z15" s="162"/>
      <c r="AA15" s="170" t="s">
        <v>87</v>
      </c>
      <c r="AB15" s="203"/>
      <c r="AC15" s="203"/>
      <c r="AD15" s="203"/>
      <c r="AE15" s="153"/>
      <c r="AF15" s="153"/>
      <c r="AG15" s="154"/>
    </row>
    <row r="16" spans="1:33" s="3" customFormat="1" ht="34.049999999999997" customHeight="1" thickBot="1" x14ac:dyDescent="0.45">
      <c r="A16" s="328" t="s">
        <v>255</v>
      </c>
      <c r="B16" s="276"/>
      <c r="C16" s="155">
        <v>1</v>
      </c>
      <c r="D16" s="155">
        <v>2</v>
      </c>
      <c r="E16" s="156">
        <v>3</v>
      </c>
      <c r="F16" s="156" t="s">
        <v>181</v>
      </c>
      <c r="G16" s="155">
        <v>5</v>
      </c>
      <c r="H16" s="155">
        <v>6</v>
      </c>
      <c r="I16" s="155">
        <v>7</v>
      </c>
      <c r="J16" s="155">
        <v>8</v>
      </c>
      <c r="K16" s="155">
        <v>9</v>
      </c>
      <c r="L16" s="156">
        <v>10</v>
      </c>
      <c r="M16" s="156">
        <v>11</v>
      </c>
      <c r="N16" s="155">
        <v>12</v>
      </c>
      <c r="O16" s="155">
        <v>13</v>
      </c>
      <c r="P16" s="155">
        <v>14</v>
      </c>
      <c r="Q16" s="155">
        <v>15</v>
      </c>
      <c r="R16" s="155">
        <v>16</v>
      </c>
      <c r="S16" s="156">
        <v>17</v>
      </c>
      <c r="T16" s="156">
        <v>18</v>
      </c>
      <c r="U16" s="155">
        <v>19</v>
      </c>
      <c r="V16" s="155">
        <v>20</v>
      </c>
      <c r="W16" s="155">
        <v>21</v>
      </c>
      <c r="X16" s="155">
        <v>22</v>
      </c>
      <c r="Y16" s="155">
        <v>23</v>
      </c>
      <c r="Z16" s="185">
        <v>24</v>
      </c>
      <c r="AA16" s="186">
        <v>25</v>
      </c>
      <c r="AB16" s="187">
        <v>26</v>
      </c>
      <c r="AC16" s="187">
        <v>27</v>
      </c>
      <c r="AD16" s="187">
        <v>28</v>
      </c>
      <c r="AE16" s="187">
        <v>29</v>
      </c>
      <c r="AF16" s="187">
        <v>30</v>
      </c>
      <c r="AG16" s="188" t="s">
        <v>71</v>
      </c>
    </row>
    <row r="17" spans="1:33" s="3" customFormat="1" ht="34.049999999999997" customHeight="1" thickBot="1" x14ac:dyDescent="0.45">
      <c r="A17" s="329"/>
      <c r="B17" s="276"/>
      <c r="C17" s="203"/>
      <c r="D17" s="168"/>
      <c r="E17" s="168"/>
      <c r="F17" s="168"/>
      <c r="G17" s="168"/>
      <c r="H17" s="168" t="s">
        <v>204</v>
      </c>
      <c r="I17" s="168"/>
      <c r="J17" s="168"/>
      <c r="K17" s="168"/>
      <c r="L17" s="168"/>
      <c r="M17" s="168"/>
      <c r="N17" s="203"/>
      <c r="O17" s="203"/>
      <c r="P17" s="203"/>
      <c r="Q17" s="203"/>
      <c r="R17" s="162"/>
      <c r="S17" s="162"/>
      <c r="T17" s="162"/>
      <c r="U17" s="203"/>
      <c r="V17" s="203"/>
      <c r="W17" s="203"/>
      <c r="X17" s="203"/>
      <c r="Y17" s="162"/>
      <c r="Z17" s="131"/>
      <c r="AA17" s="131"/>
      <c r="AB17" s="160" t="s">
        <v>117</v>
      </c>
      <c r="AC17" s="131"/>
      <c r="AD17" s="131"/>
      <c r="AE17" s="131"/>
      <c r="AF17" s="131"/>
      <c r="AG17" s="200"/>
    </row>
    <row r="18" spans="1:33" s="4" customFormat="1" ht="34.049999999999997" customHeight="1" thickBot="1" x14ac:dyDescent="0.45">
      <c r="A18" s="328" t="s">
        <v>29</v>
      </c>
      <c r="B18" s="276"/>
      <c r="C18" s="191">
        <v>1</v>
      </c>
      <c r="D18" s="190">
        <v>2</v>
      </c>
      <c r="E18" s="190">
        <v>3</v>
      </c>
      <c r="F18" s="190">
        <v>4</v>
      </c>
      <c r="G18" s="190">
        <v>5</v>
      </c>
      <c r="H18" s="190">
        <v>6</v>
      </c>
      <c r="I18" s="191">
        <v>7</v>
      </c>
      <c r="J18" s="191">
        <v>8</v>
      </c>
      <c r="K18" s="190">
        <v>9</v>
      </c>
      <c r="L18" s="190">
        <v>10</v>
      </c>
      <c r="M18" s="190">
        <v>11</v>
      </c>
      <c r="N18" s="190">
        <v>12</v>
      </c>
      <c r="O18" s="190">
        <v>13</v>
      </c>
      <c r="P18" s="191">
        <v>14</v>
      </c>
      <c r="Q18" s="192">
        <v>15</v>
      </c>
      <c r="R18" s="172">
        <v>16</v>
      </c>
      <c r="S18" s="172">
        <v>17</v>
      </c>
      <c r="T18" s="172">
        <v>18</v>
      </c>
      <c r="U18" s="172">
        <v>19</v>
      </c>
      <c r="V18" s="172">
        <v>20</v>
      </c>
      <c r="W18" s="171">
        <v>21</v>
      </c>
      <c r="X18" s="171">
        <v>22</v>
      </c>
      <c r="Y18" s="172">
        <v>23</v>
      </c>
      <c r="Z18" s="172">
        <v>24</v>
      </c>
      <c r="AA18" s="172">
        <v>25</v>
      </c>
      <c r="AB18" s="172">
        <v>26</v>
      </c>
      <c r="AC18" s="216" t="s">
        <v>348</v>
      </c>
      <c r="AD18" s="202">
        <v>28</v>
      </c>
      <c r="AE18" s="171">
        <v>29</v>
      </c>
      <c r="AF18" s="172">
        <v>30</v>
      </c>
      <c r="AG18" s="154"/>
    </row>
    <row r="19" spans="1:33" s="4" customFormat="1" ht="34.049999999999997" customHeight="1" thickBot="1" x14ac:dyDescent="0.45">
      <c r="A19" s="329"/>
      <c r="B19" s="276"/>
      <c r="C19" s="168"/>
      <c r="D19" s="168"/>
      <c r="E19" s="168"/>
      <c r="F19" s="168"/>
      <c r="G19" s="168" t="s">
        <v>234</v>
      </c>
      <c r="H19" s="168"/>
      <c r="I19" s="168"/>
      <c r="J19" s="168"/>
      <c r="K19" s="168"/>
      <c r="L19" s="168"/>
      <c r="M19" s="162"/>
      <c r="N19" s="162"/>
      <c r="O19" s="162"/>
      <c r="P19" s="166" t="s">
        <v>284</v>
      </c>
      <c r="Q19" s="162"/>
      <c r="R19" s="203"/>
      <c r="S19" s="203"/>
      <c r="T19" s="203"/>
      <c r="U19" s="203"/>
      <c r="V19" s="162"/>
      <c r="W19" s="162"/>
      <c r="X19" s="162"/>
      <c r="Y19" s="203"/>
      <c r="Z19" s="203"/>
      <c r="AA19" s="203"/>
      <c r="AB19" s="203"/>
      <c r="AC19" s="162"/>
      <c r="AD19" s="162"/>
      <c r="AE19" s="162"/>
      <c r="AF19" s="203"/>
      <c r="AG19" s="154"/>
    </row>
    <row r="20" spans="1:33" ht="34.049999999999997" customHeight="1" thickBot="1" x14ac:dyDescent="0.45">
      <c r="A20" s="330" t="s">
        <v>52</v>
      </c>
      <c r="B20" s="275"/>
      <c r="C20" s="173">
        <v>1</v>
      </c>
      <c r="D20" s="173">
        <v>2</v>
      </c>
      <c r="E20" s="173">
        <v>3</v>
      </c>
      <c r="F20" s="173">
        <v>4</v>
      </c>
      <c r="G20" s="174">
        <v>5</v>
      </c>
      <c r="H20" s="174">
        <v>6</v>
      </c>
      <c r="I20" s="173">
        <v>7</v>
      </c>
      <c r="J20" s="173">
        <v>8</v>
      </c>
      <c r="K20" s="173">
        <v>9</v>
      </c>
      <c r="L20" s="173">
        <v>10</v>
      </c>
      <c r="M20" s="173">
        <v>11</v>
      </c>
      <c r="N20" s="174">
        <v>12</v>
      </c>
      <c r="O20" s="174">
        <v>13</v>
      </c>
      <c r="P20" s="173">
        <v>14</v>
      </c>
      <c r="Q20" s="173">
        <v>15</v>
      </c>
      <c r="R20" s="173">
        <v>16</v>
      </c>
      <c r="S20" s="173">
        <v>17</v>
      </c>
      <c r="T20" s="173">
        <v>18</v>
      </c>
      <c r="U20" s="174">
        <v>19</v>
      </c>
      <c r="V20" s="174">
        <v>20</v>
      </c>
      <c r="W20" s="173">
        <v>21</v>
      </c>
      <c r="X20" s="173">
        <v>22</v>
      </c>
      <c r="Y20" s="173">
        <v>23</v>
      </c>
      <c r="Z20" s="173">
        <v>24</v>
      </c>
      <c r="AA20" s="173">
        <v>25</v>
      </c>
      <c r="AB20" s="193">
        <v>26</v>
      </c>
      <c r="AC20" s="194">
        <v>27</v>
      </c>
      <c r="AD20" s="195">
        <v>28</v>
      </c>
      <c r="AE20" s="195">
        <v>29</v>
      </c>
      <c r="AF20" s="195">
        <v>30</v>
      </c>
      <c r="AG20" s="196" t="s">
        <v>71</v>
      </c>
    </row>
    <row r="21" spans="1:33" ht="34.049999999999997" customHeight="1" thickBot="1" x14ac:dyDescent="0.45">
      <c r="A21" s="327"/>
      <c r="B21" s="275"/>
      <c r="C21" s="203"/>
      <c r="D21" s="203"/>
      <c r="E21" s="203"/>
      <c r="F21" s="162"/>
      <c r="G21" s="162"/>
      <c r="H21" s="162"/>
      <c r="I21" s="203"/>
      <c r="J21" s="203"/>
      <c r="K21" s="203"/>
      <c r="L21" s="203"/>
      <c r="M21" s="162"/>
      <c r="N21" s="162"/>
      <c r="O21" s="162"/>
      <c r="P21" s="203"/>
      <c r="Q21" s="203"/>
      <c r="R21" s="203"/>
      <c r="S21" s="203"/>
      <c r="T21" s="162"/>
      <c r="U21" s="162"/>
      <c r="V21" s="162"/>
      <c r="W21" s="203"/>
      <c r="X21" s="203"/>
      <c r="Y21" s="203"/>
      <c r="Z21" s="203"/>
      <c r="AA21" s="170"/>
      <c r="AB21" s="175" t="s">
        <v>238</v>
      </c>
      <c r="AC21" s="170"/>
      <c r="AD21" s="170"/>
      <c r="AE21" s="162"/>
      <c r="AF21" s="162"/>
      <c r="AG21" s="200"/>
    </row>
    <row r="22" spans="1:33" ht="34.049999999999997" customHeight="1" thickBot="1" x14ac:dyDescent="0.45">
      <c r="A22" s="330" t="s">
        <v>53</v>
      </c>
      <c r="B22" s="275"/>
      <c r="C22" s="197">
        <v>1</v>
      </c>
      <c r="D22" s="194">
        <v>2</v>
      </c>
      <c r="E22" s="278">
        <v>3</v>
      </c>
      <c r="F22" s="173">
        <v>4</v>
      </c>
      <c r="G22" s="173">
        <v>5</v>
      </c>
      <c r="H22" s="173">
        <v>6</v>
      </c>
      <c r="I22" s="173">
        <v>7</v>
      </c>
      <c r="J22" s="173">
        <v>8</v>
      </c>
      <c r="K22" s="174">
        <v>9</v>
      </c>
      <c r="L22" s="174">
        <v>10</v>
      </c>
      <c r="M22" s="173">
        <v>11</v>
      </c>
      <c r="N22" s="173">
        <v>12</v>
      </c>
      <c r="O22" s="173">
        <v>13</v>
      </c>
      <c r="P22" s="173">
        <v>14</v>
      </c>
      <c r="Q22" s="173">
        <v>15</v>
      </c>
      <c r="R22" s="174">
        <v>16</v>
      </c>
      <c r="S22" s="174">
        <v>17</v>
      </c>
      <c r="T22" s="173">
        <v>18</v>
      </c>
      <c r="U22" s="173">
        <v>19</v>
      </c>
      <c r="V22" s="173">
        <v>20</v>
      </c>
      <c r="W22" s="173">
        <v>21</v>
      </c>
      <c r="X22" s="173">
        <v>22</v>
      </c>
      <c r="Y22" s="174">
        <v>23</v>
      </c>
      <c r="Z22" s="174">
        <v>24</v>
      </c>
      <c r="AA22" s="173">
        <v>25</v>
      </c>
      <c r="AB22" s="173">
        <v>26</v>
      </c>
      <c r="AC22" s="173">
        <v>27</v>
      </c>
      <c r="AD22" s="173">
        <v>28</v>
      </c>
      <c r="AE22" s="173">
        <v>29</v>
      </c>
      <c r="AF22" s="174">
        <v>30</v>
      </c>
      <c r="AG22" s="154"/>
    </row>
    <row r="23" spans="1:33" ht="34.049999999999997" customHeight="1" x14ac:dyDescent="0.4">
      <c r="A23" s="327"/>
      <c r="B23" s="275"/>
      <c r="C23" s="162"/>
      <c r="D23" s="162"/>
      <c r="E23" s="162"/>
      <c r="F23" s="203"/>
      <c r="G23" s="203"/>
      <c r="H23" s="203"/>
      <c r="I23" s="203"/>
      <c r="J23" s="162"/>
      <c r="K23" s="162"/>
      <c r="L23" s="162"/>
      <c r="M23" s="203"/>
      <c r="N23" s="203"/>
      <c r="O23" s="203"/>
      <c r="P23" s="203"/>
      <c r="Q23" s="162"/>
      <c r="R23" s="168"/>
      <c r="S23" s="168"/>
      <c r="T23" s="168" t="s">
        <v>107</v>
      </c>
      <c r="U23" s="168"/>
      <c r="V23" s="168"/>
      <c r="W23" s="168"/>
      <c r="X23" s="151"/>
      <c r="Y23" s="151"/>
      <c r="Z23" s="151"/>
      <c r="AA23" s="151"/>
      <c r="AB23" s="151"/>
      <c r="AC23" s="151"/>
      <c r="AD23" s="151"/>
      <c r="AE23" s="151"/>
      <c r="AF23" s="151"/>
      <c r="AG23" s="154"/>
    </row>
    <row r="24" spans="1:33" ht="34.049999999999997" customHeight="1" x14ac:dyDescent="0.4">
      <c r="A24" s="330" t="s">
        <v>54</v>
      </c>
      <c r="B24" s="275"/>
      <c r="C24" s="174">
        <v>1</v>
      </c>
      <c r="D24" s="173">
        <v>2</v>
      </c>
      <c r="E24" s="173">
        <v>3</v>
      </c>
      <c r="F24" s="173">
        <v>4</v>
      </c>
      <c r="G24" s="173">
        <v>5</v>
      </c>
      <c r="H24" s="173">
        <v>6</v>
      </c>
      <c r="I24" s="174">
        <v>7</v>
      </c>
      <c r="J24" s="174">
        <v>8</v>
      </c>
      <c r="K24" s="173">
        <v>9</v>
      </c>
      <c r="L24" s="173">
        <v>10</v>
      </c>
      <c r="M24" s="173">
        <v>11</v>
      </c>
      <c r="N24" s="173">
        <v>12</v>
      </c>
      <c r="O24" s="173">
        <v>13</v>
      </c>
      <c r="P24" s="174">
        <v>14</v>
      </c>
      <c r="Q24" s="174">
        <v>15</v>
      </c>
      <c r="R24" s="173">
        <v>16</v>
      </c>
      <c r="S24" s="173">
        <v>17</v>
      </c>
      <c r="T24" s="173">
        <v>18</v>
      </c>
      <c r="U24" s="173">
        <v>19</v>
      </c>
      <c r="V24" s="173">
        <v>20</v>
      </c>
      <c r="W24" s="174">
        <v>21</v>
      </c>
      <c r="X24" s="174">
        <v>22</v>
      </c>
      <c r="Y24" s="173">
        <v>23</v>
      </c>
      <c r="Z24" s="173">
        <v>24</v>
      </c>
      <c r="AA24" s="173">
        <v>25</v>
      </c>
      <c r="AB24" s="173">
        <v>26</v>
      </c>
      <c r="AC24" s="173">
        <v>27</v>
      </c>
      <c r="AD24" s="174">
        <v>28</v>
      </c>
      <c r="AE24" s="174">
        <v>29</v>
      </c>
      <c r="AF24" s="173">
        <v>30</v>
      </c>
      <c r="AG24" s="181" t="s">
        <v>71</v>
      </c>
    </row>
    <row r="25" spans="1:33" ht="34.049999999999997" customHeight="1" x14ac:dyDescent="0.4">
      <c r="A25" s="327"/>
      <c r="B25" s="275"/>
      <c r="C25" s="151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82"/>
    </row>
    <row r="26" spans="1:33" ht="34.049999999999997" customHeight="1" x14ac:dyDescent="0.4">
      <c r="A26" s="330" t="s">
        <v>55</v>
      </c>
      <c r="B26" s="275"/>
      <c r="C26" s="173">
        <v>1</v>
      </c>
      <c r="D26" s="173">
        <v>2</v>
      </c>
      <c r="E26" s="173">
        <v>3</v>
      </c>
      <c r="F26" s="174">
        <v>4</v>
      </c>
      <c r="G26" s="174">
        <v>5</v>
      </c>
      <c r="H26" s="173">
        <v>6</v>
      </c>
      <c r="I26" s="173">
        <v>7</v>
      </c>
      <c r="J26" s="173">
        <v>8</v>
      </c>
      <c r="K26" s="173">
        <v>9</v>
      </c>
      <c r="L26" s="173">
        <v>10</v>
      </c>
      <c r="M26" s="174">
        <v>11</v>
      </c>
      <c r="N26" s="174">
        <v>12</v>
      </c>
      <c r="O26" s="173">
        <v>13</v>
      </c>
      <c r="P26" s="173">
        <v>14</v>
      </c>
      <c r="Q26" s="173">
        <v>15</v>
      </c>
      <c r="R26" s="173">
        <v>16</v>
      </c>
      <c r="S26" s="173">
        <v>17</v>
      </c>
      <c r="T26" s="174">
        <v>18</v>
      </c>
      <c r="U26" s="174">
        <v>19</v>
      </c>
      <c r="V26" s="173">
        <v>20</v>
      </c>
      <c r="W26" s="173">
        <v>21</v>
      </c>
      <c r="X26" s="173">
        <v>22</v>
      </c>
      <c r="Y26" s="173">
        <v>23</v>
      </c>
      <c r="Z26" s="173">
        <v>24</v>
      </c>
      <c r="AA26" s="174">
        <v>25</v>
      </c>
      <c r="AB26" s="174">
        <v>26</v>
      </c>
      <c r="AC26" s="173">
        <v>27</v>
      </c>
      <c r="AD26" s="173">
        <v>28</v>
      </c>
      <c r="AE26" s="173">
        <v>29</v>
      </c>
      <c r="AF26" s="173">
        <v>30</v>
      </c>
      <c r="AG26" s="181" t="s">
        <v>71</v>
      </c>
    </row>
    <row r="27" spans="1:33" ht="34.049999999999997" customHeight="1" thickBot="1" x14ac:dyDescent="0.45">
      <c r="A27" s="331"/>
      <c r="B27" s="277"/>
      <c r="C27" s="183"/>
      <c r="D27" s="183"/>
      <c r="E27" s="183"/>
      <c r="F27" s="183"/>
      <c r="G27" s="183"/>
      <c r="H27" s="183"/>
      <c r="I27" s="183"/>
      <c r="J27" s="183"/>
      <c r="K27" s="183"/>
      <c r="L27" s="183"/>
      <c r="M27" s="183"/>
      <c r="N27" s="183"/>
      <c r="O27" s="183"/>
      <c r="P27" s="183"/>
      <c r="Q27" s="183"/>
      <c r="R27" s="183"/>
      <c r="S27" s="183"/>
      <c r="T27" s="183"/>
      <c r="U27" s="183"/>
      <c r="V27" s="183"/>
      <c r="W27" s="183"/>
      <c r="X27" s="183"/>
      <c r="Y27" s="183"/>
      <c r="Z27" s="183"/>
      <c r="AA27" s="183"/>
      <c r="AB27" s="183"/>
      <c r="AC27" s="183"/>
      <c r="AD27" s="183"/>
      <c r="AE27" s="183"/>
      <c r="AF27" s="183"/>
      <c r="AG27" s="184"/>
    </row>
    <row r="28" spans="1:33" ht="25.95" customHeight="1" x14ac:dyDescent="0.4">
      <c r="A28" s="4"/>
      <c r="B28" s="10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7"/>
      <c r="AE28" s="4"/>
      <c r="AF28" s="4"/>
    </row>
    <row r="29" spans="1:33" ht="25.95" customHeight="1" thickBot="1" x14ac:dyDescent="0.45">
      <c r="A29" s="4"/>
      <c r="B29" s="10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3" ht="25.95" customHeight="1" x14ac:dyDescent="0.4">
      <c r="A30" s="4"/>
      <c r="B30" s="332" t="s">
        <v>353</v>
      </c>
      <c r="C30" s="333"/>
      <c r="D30" s="286" t="s">
        <v>308</v>
      </c>
      <c r="E30" s="285" t="s">
        <v>208</v>
      </c>
      <c r="F30" s="284" t="s">
        <v>209</v>
      </c>
      <c r="G30" s="283" t="s">
        <v>210</v>
      </c>
      <c r="H30"/>
      <c r="I30"/>
      <c r="J30" s="348" t="s">
        <v>136</v>
      </c>
      <c r="K30" s="338"/>
      <c r="L30" s="337" t="s">
        <v>135</v>
      </c>
      <c r="M30" s="338"/>
      <c r="N30" s="337" t="s">
        <v>10</v>
      </c>
      <c r="O30" s="338"/>
      <c r="P30" s="337" t="s">
        <v>270</v>
      </c>
      <c r="Q30" s="338"/>
      <c r="R30" s="337" t="s">
        <v>278</v>
      </c>
      <c r="S30" s="339"/>
      <c r="T30" s="335" t="s">
        <v>271</v>
      </c>
      <c r="U30" s="336"/>
      <c r="W30" s="334" t="s">
        <v>393</v>
      </c>
      <c r="X30" s="335"/>
      <c r="Y30" s="336"/>
      <c r="Z30" s="2"/>
      <c r="AA30" s="2"/>
      <c r="AD30" s="2"/>
      <c r="AE30" s="2"/>
      <c r="AF30" s="2"/>
      <c r="AG30" s="2"/>
    </row>
    <row r="31" spans="1:33" ht="25.95" customHeight="1" thickBot="1" x14ac:dyDescent="0.45">
      <c r="A31" s="4"/>
      <c r="B31" s="322" t="s">
        <v>305</v>
      </c>
      <c r="C31" s="323"/>
      <c r="D31" s="73">
        <f>SUM(September!E42+October!E42+November!E42+December!E42+January!E42+February!E42+March!E42+April!E42+May!E42+June!E42+July!E42+August!E42)</f>
        <v>122</v>
      </c>
      <c r="E31" s="73">
        <f>SUM(September!E43+October!E43+November!E43+December!E43+January!E43+February!E43+March!E43+April!E43+May!E43+June!E43+July!E43+August!E43)</f>
        <v>22</v>
      </c>
      <c r="F31" s="73">
        <f>SUM(September!E44+October!E44+November!E44+December!E44+January!E44+February!E44+March!E44+April!E44+May!E44+June!E44+July!E44+August!E44)</f>
        <v>3</v>
      </c>
      <c r="G31" s="74">
        <f>SUM(September!E41+October!E41+November!E41+December!E41+January!E41+February!E41+March!E41+April!E41+May!E41+June!E41+July!E41+August!E41)</f>
        <v>147</v>
      </c>
      <c r="H31"/>
      <c r="I31"/>
      <c r="J31" s="349" t="s">
        <v>207</v>
      </c>
      <c r="K31" s="350"/>
      <c r="L31" s="75" t="s">
        <v>193</v>
      </c>
      <c r="M31" s="117" t="s">
        <v>306</v>
      </c>
      <c r="N31" s="75" t="s">
        <v>193</v>
      </c>
      <c r="O31" s="117" t="s">
        <v>306</v>
      </c>
      <c r="P31" s="75" t="s">
        <v>193</v>
      </c>
      <c r="Q31" s="117" t="s">
        <v>306</v>
      </c>
      <c r="R31" s="75" t="s">
        <v>193</v>
      </c>
      <c r="S31" s="75" t="s">
        <v>306</v>
      </c>
      <c r="T31" s="117" t="s">
        <v>193</v>
      </c>
      <c r="U31" s="76" t="s">
        <v>306</v>
      </c>
      <c r="W31" s="289" t="s">
        <v>392</v>
      </c>
      <c r="X31" s="287" t="s">
        <v>364</v>
      </c>
      <c r="Y31" s="288" t="s">
        <v>50</v>
      </c>
      <c r="Z31" s="2"/>
      <c r="AA31" s="2"/>
      <c r="AD31" s="2"/>
      <c r="AE31" s="2"/>
      <c r="AF31" s="2"/>
      <c r="AG31" s="2"/>
    </row>
    <row r="32" spans="1:33" ht="25.95" customHeight="1" thickBot="1" x14ac:dyDescent="0.45">
      <c r="A32" s="4"/>
      <c r="B32" s="62"/>
      <c r="C32" s="63"/>
      <c r="D32" s="63"/>
      <c r="E32" s="63"/>
      <c r="F32" s="63"/>
      <c r="G32" s="63"/>
      <c r="H32" s="324" t="s">
        <v>63</v>
      </c>
      <c r="I32" s="325"/>
      <c r="J32" s="351">
        <f>SUM(September!E35+October!E35+November!E35+December!E35+January!E35+February!E35+March!E35+April!E35+May!E35+June!E35+July!E35+August!E35)</f>
        <v>58</v>
      </c>
      <c r="K32" s="352"/>
      <c r="L32" s="124">
        <f>SUM(September!F35+October!F35+November!F35+December!F35+January!F35+February!F35+March!F35+April!F35+May!F35+June!F35+July!F35+August!F35)</f>
        <v>2</v>
      </c>
      <c r="M32" s="124">
        <f>SUM(September!G35+October!G35+November!G35+December!G35+January!G35+February!G35+March!G35+April!G35+May!G35+June!G35+July!G35+August!G35)</f>
        <v>42</v>
      </c>
      <c r="N32" s="124">
        <f>SUM(September!H35+October!H35+November!H35+December!H35+January!H35+February!H35+March!H35+April!H35+May!H35+June!H35+July!H35+August!H35)</f>
        <v>0</v>
      </c>
      <c r="O32" s="124">
        <f>SUM(September!I35+October!I35+November!I35+December!I35+January!I35+February!I35+March!I35+April!I35+May!I35+June!I35+July!I35+August!I35)</f>
        <v>45</v>
      </c>
      <c r="P32" s="124">
        <f>SUM(September!J35+October!J35+November!J35+December!J35+January!J35+February!J35+March!J35+April!J35+May!J35+June!J35+July!J35+August!J35)</f>
        <v>2</v>
      </c>
      <c r="Q32" s="124">
        <f>SUM(September!K35+October!K35+November!K35+December!K35+January!K35+February!K35+March!K35+April!K35+May!K35+June!K35+July!K35+August!K35)</f>
        <v>41</v>
      </c>
      <c r="R32" s="124">
        <f>SUM(September!L35+October!L35+November!L35+December!L35+January!L35+February!L35+March!L35+April!L35+May!L35+June!L35+July!L35+August!L35)</f>
        <v>0</v>
      </c>
      <c r="S32" s="124">
        <f>SUM(September!M35+October!M35+November!M35+December!M35+January!M35+February!M35+March!M35+April!M35+May!M35+June!M35+July!M35+August!M35)</f>
        <v>13</v>
      </c>
      <c r="T32" s="124">
        <f>SUM(September!N35+October!N35+November!N35+December!N35+January!N35+February!N35+March!N35+April!N35+May!N35+June!N35+July!N35+August!N35)</f>
        <v>2</v>
      </c>
      <c r="U32" s="130">
        <f>SUM(September!O35+October!O35+November!O35+December!O35+January!O35+February!O35+March!O35+April!O35+May!O35+June!O35+July!O35+August!O35)</f>
        <v>38</v>
      </c>
      <c r="W32" s="125">
        <f>SUM(September!Q35+October!Q35+November!Q35+December!Q35+January!Q35+February!Q35+March!Q35+April!Q35+May!Q35+June!Q35+July!Q35+August!Q35)</f>
        <v>72</v>
      </c>
      <c r="X32" s="73">
        <f>SUM(September!R35+October!R35+November!R35+December!R35+January!R35+February!R35+March!R35+April!R35+May!R35+June!R35+July!R35+August!R35)</f>
        <v>57</v>
      </c>
      <c r="Y32" s="74">
        <f>SUM(September!S35+October!S35+November!S35+December!S35+January!S35+February!S35+March!S35+April!S35+May!S35+June!S35+July!S35+August!S35)</f>
        <v>46</v>
      </c>
      <c r="Z32" s="2"/>
      <c r="AA32" s="2"/>
      <c r="AD32" s="2"/>
      <c r="AE32" s="2"/>
      <c r="AF32" s="2"/>
      <c r="AG32" s="2"/>
    </row>
    <row r="33" spans="1:34" ht="25.95" customHeight="1" x14ac:dyDescent="0.4">
      <c r="A33"/>
      <c r="B33" s="299" t="s">
        <v>125</v>
      </c>
      <c r="C33" s="302" t="s">
        <v>126</v>
      </c>
      <c r="D33" s="305" t="s">
        <v>127</v>
      </c>
      <c r="E33" s="308" t="s">
        <v>128</v>
      </c>
      <c r="F33"/>
      <c r="G33"/>
      <c r="H33" s="314" t="s">
        <v>64</v>
      </c>
      <c r="I33" s="315"/>
      <c r="J33" s="351">
        <f>SUM(September!E36+October!E36+November!E36+December!E36+January!E36+February!E36+March!E36+April!E36+May!E36+June!E36+July!E36+August!E36)</f>
        <v>13</v>
      </c>
      <c r="K33" s="352"/>
      <c r="L33" s="118">
        <f>SUM(September!F36+October!F36+November!F36+December!F36+January!F36+February!F36+March!F36+April!F36+May!F36+June!F36+July!F36+August!F36)</f>
        <v>0</v>
      </c>
      <c r="M33" s="118">
        <f>SUM(September!G36+October!G36+November!G36+December!G36+January!G36+February!G36+March!G36+April!G36+May!G36+June!G36+July!G36+August!G36)</f>
        <v>10</v>
      </c>
      <c r="N33" s="118">
        <f>SUM(September!H36+October!H36+November!H36+December!H36+January!H36+February!H36+March!H36+April!H36+May!H36+June!H36+July!H36+August!H36)</f>
        <v>0</v>
      </c>
      <c r="O33" s="118">
        <f>SUM(September!I36+October!I36+November!I36+December!I36+January!I36+February!I36+March!I36+April!I36+May!I36+June!I36+July!I36+August!I36)</f>
        <v>15</v>
      </c>
      <c r="P33" s="118">
        <f>SUM(September!J36+October!J36+November!J36+December!J36+January!J36+February!J36+March!J36+April!J36+May!J36+June!J36+July!J36+August!J36)</f>
        <v>0</v>
      </c>
      <c r="Q33" s="118">
        <f>SUM(September!K36+October!K36+November!K36+December!K36+January!K36+February!K36+March!K36+April!K36+May!K36+June!K36+July!K36+August!K36)</f>
        <v>10</v>
      </c>
      <c r="R33" s="118">
        <f>SUM(September!L36+October!L36+November!L36+December!L36+January!L36+February!L36+March!L36+April!L36+May!L36+June!L36+July!L36+August!L36)</f>
        <v>0</v>
      </c>
      <c r="S33" s="118">
        <f>SUM(September!M36+October!M36+November!M36+December!M36+January!M36+February!M36+March!M36+April!M36+May!M36+June!M36+July!M36+August!M36)</f>
        <v>6</v>
      </c>
      <c r="T33" s="118">
        <f>SUM(September!N36+October!N36+November!N36+December!N36+January!N36+February!N36+March!N36+April!N36+May!N36+June!N36+July!N36+August!N36)</f>
        <v>0</v>
      </c>
      <c r="U33" s="80">
        <f>SUM(September!O36+October!O36+November!O36+December!O36+January!O36+February!O36+March!O36+April!O36+May!O36+June!O36+July!O36+August!O36)</f>
        <v>12</v>
      </c>
      <c r="V33" s="2"/>
      <c r="W33" s="2"/>
      <c r="X33" s="2"/>
      <c r="Y33"/>
      <c r="Z33"/>
      <c r="AA33" s="4"/>
      <c r="AD33" s="2"/>
      <c r="AE33" s="2"/>
      <c r="AF33" s="2"/>
      <c r="AG33" s="2"/>
    </row>
    <row r="34" spans="1:34" ht="25.95" customHeight="1" x14ac:dyDescent="0.4">
      <c r="A34"/>
      <c r="B34" s="300"/>
      <c r="C34" s="303"/>
      <c r="D34" s="306"/>
      <c r="E34" s="309"/>
      <c r="F34"/>
      <c r="G34"/>
      <c r="H34" s="314" t="s">
        <v>65</v>
      </c>
      <c r="I34" s="315"/>
      <c r="J34" s="351">
        <f>SUM(September!E37+October!E37+November!E37+December!E37+January!E37+February!E37+March!E37+April!E37+May!E37+June!E37+July!E37+August!E37)</f>
        <v>2</v>
      </c>
      <c r="K34" s="352"/>
      <c r="L34" s="124">
        <f>SUM(September!F37+October!F37+November!F37+December!F37+January!F37+February!F37+March!F37+April!F37+May!F37+June!F37+July!F37+August!F37)</f>
        <v>0</v>
      </c>
      <c r="M34" s="124">
        <f>SUM(September!G37+October!G37+November!G37+December!G37+January!G37+February!G37+March!G37+April!G37+May!G37+June!G37+July!G37+August!G37)</f>
        <v>2</v>
      </c>
      <c r="N34" s="124">
        <f>SUM(September!H37+October!H37+November!H37+December!H37+January!H37+February!H37+March!H37+April!H37+May!H37+June!H37+July!H37+August!H37)</f>
        <v>0</v>
      </c>
      <c r="O34" s="124">
        <f>SUM(September!I37+October!I37+November!I37+December!I37+January!I37+February!I37+March!I37+April!I37+May!I37+June!I37+July!I37+August!I37)</f>
        <v>5</v>
      </c>
      <c r="P34" s="124">
        <f>SUM(September!J37+October!J37+November!J37+December!J37+January!J37+February!J37+March!J37+April!J37+May!J37+June!J37+July!J37+August!J37)</f>
        <v>0</v>
      </c>
      <c r="Q34" s="124">
        <f>SUM(September!K37+October!K37+November!K37+December!K37+January!K37+February!K37+March!K37+April!K37+May!K37+June!K37+July!K37+August!K37)</f>
        <v>2</v>
      </c>
      <c r="R34" s="124">
        <f>SUM(September!L37+October!L37+November!L37+December!L37+January!L37+February!L37+March!L37+April!L37+May!L37+June!L37+July!L37+August!L37)</f>
        <v>0</v>
      </c>
      <c r="S34" s="124">
        <f>SUM(September!M37+October!M37+November!M37+December!M37+January!M37+February!M37+March!M37+April!M37+May!M37+June!M37+July!M37+August!M37)</f>
        <v>0</v>
      </c>
      <c r="T34" s="124">
        <f>SUM(September!N37+October!N37+November!N37+December!N37+January!N37+February!N37+March!N37+April!N37+May!N37+June!N37+July!N37+August!N37)</f>
        <v>0</v>
      </c>
      <c r="U34" s="130">
        <f>SUM(September!O37+October!O37+November!O37+December!O37+January!O37+February!O37+March!O37+April!O37+May!O37+June!O37+July!O37+August!O37)</f>
        <v>4</v>
      </c>
      <c r="V34" s="2"/>
      <c r="W34" s="2"/>
      <c r="X34" s="2"/>
      <c r="Y34"/>
      <c r="Z34"/>
      <c r="AA34" s="2"/>
      <c r="AD34" s="2"/>
      <c r="AE34" s="2"/>
      <c r="AF34" s="2"/>
      <c r="AG34" s="2"/>
    </row>
    <row r="35" spans="1:34" ht="25.95" customHeight="1" x14ac:dyDescent="0.4">
      <c r="A35"/>
      <c r="B35" s="300"/>
      <c r="C35" s="303"/>
      <c r="D35" s="306"/>
      <c r="E35" s="309"/>
      <c r="F35"/>
      <c r="G35"/>
      <c r="H35" s="316" t="s">
        <v>68</v>
      </c>
      <c r="I35" s="317"/>
      <c r="J35" s="318">
        <f>SUM(J32:K34)</f>
        <v>73</v>
      </c>
      <c r="K35" s="319"/>
      <c r="L35" s="81">
        <f>SUM(L32:L34)</f>
        <v>2</v>
      </c>
      <c r="M35" s="81">
        <f>SUM(M32:M34)</f>
        <v>54</v>
      </c>
      <c r="N35" s="81">
        <f>SUM(N32:N34)</f>
        <v>0</v>
      </c>
      <c r="O35" s="81">
        <f t="shared" ref="O35:Q35" si="0">SUM(O32:O34)</f>
        <v>65</v>
      </c>
      <c r="P35" s="81">
        <f t="shared" si="0"/>
        <v>2</v>
      </c>
      <c r="Q35" s="81">
        <f t="shared" si="0"/>
        <v>53</v>
      </c>
      <c r="R35" s="81">
        <f>SUM(R32:R34)</f>
        <v>0</v>
      </c>
      <c r="S35" s="81">
        <f>SUM(S32:S34)</f>
        <v>19</v>
      </c>
      <c r="T35" s="116">
        <f>SUM(T32:T34)</f>
        <v>2</v>
      </c>
      <c r="U35" s="82">
        <f>SUM(U32:U34)</f>
        <v>54</v>
      </c>
      <c r="V35" s="2"/>
      <c r="W35" s="2"/>
      <c r="X35" s="2"/>
      <c r="Y35"/>
      <c r="Z35"/>
      <c r="AA35" s="2"/>
      <c r="AD35" s="2"/>
      <c r="AE35" s="2"/>
      <c r="AF35" s="2"/>
      <c r="AG35" s="2"/>
    </row>
    <row r="36" spans="1:34" ht="25.95" customHeight="1" thickBot="1" x14ac:dyDescent="0.45">
      <c r="A36"/>
      <c r="B36" s="300"/>
      <c r="C36" s="303"/>
      <c r="D36" s="306"/>
      <c r="E36" s="309"/>
      <c r="F36"/>
      <c r="G36"/>
      <c r="H36" s="312" t="s">
        <v>70</v>
      </c>
      <c r="I36" s="313"/>
      <c r="J36" s="320">
        <f>(J32+J34)/J35</f>
        <v>0.82191780821917804</v>
      </c>
      <c r="K36" s="321"/>
      <c r="L36" s="294">
        <f>(L32+M32+L34+M34)/(L35+M35)</f>
        <v>0.8214285714285714</v>
      </c>
      <c r="M36" s="295"/>
      <c r="N36" s="294">
        <f>(N32+O32+N34+O34)/(N35+O35)</f>
        <v>0.76923076923076927</v>
      </c>
      <c r="O36" s="295"/>
      <c r="P36" s="294">
        <f t="shared" ref="P36" si="1">(P32+Q32+P34+Q34)/(P35+Q35)</f>
        <v>0.81818181818181823</v>
      </c>
      <c r="Q36" s="295"/>
      <c r="R36" s="294">
        <f t="shared" ref="R36" si="2">(R32+S32+R34+S34)/(R35+S35)</f>
        <v>0.68421052631578949</v>
      </c>
      <c r="S36" s="298"/>
      <c r="T36" s="296">
        <f t="shared" ref="T36" si="3">(T32+U32+T34+U34)/(T35+U35)</f>
        <v>0.7857142857142857</v>
      </c>
      <c r="U36" s="297"/>
      <c r="V36" s="2"/>
      <c r="W36" s="2"/>
      <c r="X36" s="2"/>
      <c r="Y36" s="4"/>
      <c r="Z36"/>
      <c r="AA36"/>
      <c r="AD36" s="2"/>
      <c r="AE36" s="2"/>
      <c r="AF36" s="2"/>
      <c r="AG36" s="2"/>
    </row>
    <row r="37" spans="1:34" ht="25.95" customHeight="1" thickBot="1" x14ac:dyDescent="0.45">
      <c r="A37"/>
      <c r="B37" s="301"/>
      <c r="C37" s="304"/>
      <c r="D37" s="307"/>
      <c r="E37" s="310"/>
      <c r="F37"/>
      <c r="G37"/>
      <c r="H37" s="77"/>
      <c r="I37" s="77"/>
      <c r="J37" s="78"/>
      <c r="K37" s="78"/>
      <c r="L37" s="79"/>
      <c r="M37" s="79"/>
      <c r="N37" s="311"/>
      <c r="O37" s="311"/>
      <c r="P37" s="79"/>
      <c r="Q37" s="79"/>
      <c r="R37" s="79"/>
      <c r="S37" s="79"/>
      <c r="T37" s="79"/>
      <c r="U37" s="79"/>
      <c r="V37" s="2"/>
      <c r="W37" s="2"/>
      <c r="X37" s="2"/>
      <c r="Y37" s="4"/>
      <c r="Z37"/>
      <c r="AA37"/>
      <c r="AB37" s="2"/>
      <c r="AC37" s="2"/>
      <c r="AD37" s="2"/>
      <c r="AE37" s="2"/>
      <c r="AF37" s="2"/>
      <c r="AG37" s="2"/>
    </row>
    <row r="38" spans="1:34" ht="25.95" customHeight="1" thickBot="1" x14ac:dyDescent="0.45">
      <c r="A38" s="4"/>
      <c r="B38" s="84">
        <v>0.5</v>
      </c>
      <c r="C38" s="84">
        <v>0.2</v>
      </c>
      <c r="D38" s="84">
        <v>1.2</v>
      </c>
      <c r="E38" s="84">
        <v>0.5</v>
      </c>
      <c r="F38" s="4"/>
      <c r="G38"/>
      <c r="H38"/>
      <c r="I38"/>
      <c r="J38" s="292" t="s">
        <v>211</v>
      </c>
      <c r="K38" s="293"/>
      <c r="L38" s="85"/>
      <c r="M38" s="85"/>
      <c r="N38" s="344" t="s">
        <v>131</v>
      </c>
      <c r="O38" s="345"/>
      <c r="P38" s="342" t="s">
        <v>129</v>
      </c>
      <c r="Q38" s="343"/>
      <c r="R38" s="346" t="s">
        <v>133</v>
      </c>
      <c r="S38" s="347"/>
      <c r="T38" s="340" t="s">
        <v>132</v>
      </c>
      <c r="U38" s="341"/>
      <c r="Y38" s="2"/>
      <c r="Z38" s="2"/>
      <c r="AA38" s="2"/>
      <c r="AB38" s="2"/>
      <c r="AC38" s="2"/>
      <c r="AD38" s="2"/>
      <c r="AE38" s="2"/>
      <c r="AF38" s="2"/>
      <c r="AG38" s="2"/>
    </row>
    <row r="39" spans="1:34" ht="25.95" customHeight="1" thickBot="1" x14ac:dyDescent="0.45">
      <c r="A39" s="5"/>
      <c r="J39" s="292">
        <f>SUM(G31,D31,E31,F31)</f>
        <v>294</v>
      </c>
      <c r="K39" s="293"/>
      <c r="L39" s="85"/>
      <c r="M39" s="85"/>
      <c r="N39" s="92" t="s">
        <v>391</v>
      </c>
      <c r="O39" s="104" t="s">
        <v>134</v>
      </c>
      <c r="P39" s="92" t="s">
        <v>391</v>
      </c>
      <c r="Q39" s="104" t="s">
        <v>134</v>
      </c>
      <c r="R39" s="92" t="s">
        <v>391</v>
      </c>
      <c r="S39" s="93" t="s">
        <v>134</v>
      </c>
      <c r="T39" s="92" t="s">
        <v>391</v>
      </c>
      <c r="U39" s="93" t="s">
        <v>134</v>
      </c>
      <c r="Y39" s="2"/>
      <c r="Z39" s="2"/>
      <c r="AA39" s="2"/>
      <c r="AB39" s="2"/>
      <c r="AC39" s="2"/>
      <c r="AD39" s="2"/>
      <c r="AE39" s="2"/>
      <c r="AF39" s="2"/>
      <c r="AG39" s="2"/>
    </row>
    <row r="40" spans="1:34" ht="25.95" customHeight="1" thickBot="1" x14ac:dyDescent="0.45">
      <c r="A40" s="5"/>
      <c r="B40"/>
      <c r="C40"/>
      <c r="D40"/>
      <c r="E40"/>
      <c r="F40"/>
      <c r="G40"/>
      <c r="H40"/>
      <c r="I40"/>
      <c r="J40" s="85"/>
      <c r="K40" s="85"/>
      <c r="L40" s="85"/>
      <c r="M40" s="85"/>
      <c r="N40" s="94">
        <f>(N35+O35)*B38</f>
        <v>32.5</v>
      </c>
      <c r="O40" s="96">
        <f>SUM(N32+O32+N34+O34)*B38</f>
        <v>25</v>
      </c>
      <c r="P40" s="94">
        <f>(P35+Q35)*C38</f>
        <v>11</v>
      </c>
      <c r="Q40" s="95">
        <f>SUM(P32+Q32+P34+Q34)*C38</f>
        <v>9</v>
      </c>
      <c r="R40" s="94">
        <f>(R35+S35)*E38</f>
        <v>9.5</v>
      </c>
      <c r="S40" s="95">
        <f>SUM(R32+S32+R34+S34)*E38</f>
        <v>6.5</v>
      </c>
      <c r="T40" s="94">
        <f>(T35+U35)*D38</f>
        <v>67.2</v>
      </c>
      <c r="U40" s="95">
        <f>SUM(T32+U32+T34+U34)*D38</f>
        <v>52.8</v>
      </c>
      <c r="Y40" s="2"/>
      <c r="Z40" s="2"/>
      <c r="AA40" s="2"/>
      <c r="AB40" s="2"/>
      <c r="AC40" s="2"/>
      <c r="AD40" s="2"/>
      <c r="AE40" s="2"/>
      <c r="AF40" s="2"/>
      <c r="AG40" s="2"/>
    </row>
    <row r="41" spans="1:34" ht="25.95" customHeight="1" x14ac:dyDescent="0.4">
      <c r="A41" s="6"/>
      <c r="B41"/>
      <c r="C41"/>
      <c r="D41"/>
      <c r="E41"/>
      <c r="F41"/>
      <c r="G41"/>
      <c r="H41"/>
      <c r="I41"/>
      <c r="J41" s="85"/>
      <c r="K41" s="85"/>
      <c r="L41" s="85"/>
      <c r="M41" s="85"/>
      <c r="N41"/>
      <c r="O41"/>
      <c r="P41"/>
      <c r="Q41"/>
      <c r="R41"/>
      <c r="S41"/>
      <c r="T41"/>
      <c r="U41"/>
      <c r="V41"/>
      <c r="X41"/>
      <c r="Y41" s="2"/>
      <c r="Z41" s="2"/>
      <c r="AA41" s="2"/>
      <c r="AB41" s="2"/>
      <c r="AC41" s="2"/>
      <c r="AD41" s="2"/>
      <c r="AE41" s="2"/>
      <c r="AF41" s="2"/>
      <c r="AG41" s="2"/>
    </row>
    <row r="42" spans="1:34" ht="25.95" customHeight="1" x14ac:dyDescent="0.4">
      <c r="A42" s="6"/>
      <c r="B42"/>
      <c r="C42"/>
      <c r="D42"/>
      <c r="E42"/>
      <c r="F42"/>
      <c r="G42"/>
      <c r="H42"/>
      <c r="I42"/>
      <c r="J42" s="85"/>
      <c r="K42" s="85"/>
      <c r="L42" s="85"/>
      <c r="M42" s="85"/>
      <c r="N42"/>
      <c r="O42"/>
      <c r="P42"/>
      <c r="Q42"/>
      <c r="R42"/>
      <c r="S42"/>
      <c r="T42"/>
      <c r="U42"/>
      <c r="V42"/>
      <c r="X42"/>
      <c r="Y42" s="2"/>
      <c r="Z42" s="2"/>
      <c r="AA42" s="2"/>
      <c r="AB42" s="2"/>
      <c r="AC42" s="2"/>
      <c r="AD42" s="2"/>
      <c r="AE42" s="2"/>
      <c r="AF42" s="2"/>
      <c r="AG42" s="2"/>
    </row>
    <row r="43" spans="1:34" ht="25.95" customHeight="1" x14ac:dyDescent="0.4">
      <c r="A43" s="5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 s="2"/>
      <c r="Z43" s="2"/>
      <c r="AA43" s="2"/>
      <c r="AB43" s="2"/>
      <c r="AC43" s="2"/>
      <c r="AD43" s="2"/>
      <c r="AE43" s="2"/>
      <c r="AF43" s="2"/>
      <c r="AG43" s="2"/>
    </row>
    <row r="44" spans="1:34" ht="25.95" customHeight="1" x14ac:dyDescent="0.4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AH44"/>
    </row>
    <row r="45" spans="1:34" ht="25.95" customHeight="1" x14ac:dyDescent="0.4">
      <c r="L45"/>
      <c r="M45"/>
      <c r="N45"/>
      <c r="O45"/>
      <c r="AH45"/>
    </row>
    <row r="46" spans="1:34" ht="25.95" customHeight="1" x14ac:dyDescent="0.4">
      <c r="AH46"/>
    </row>
    <row r="47" spans="1:34" ht="25.95" customHeight="1" x14ac:dyDescent="0.4">
      <c r="AH47"/>
    </row>
    <row r="48" spans="1:34" ht="25.95" customHeight="1" x14ac:dyDescent="0.4">
      <c r="AH48"/>
    </row>
    <row r="49" spans="34:34" ht="25.95" customHeight="1" x14ac:dyDescent="0.4">
      <c r="AH49"/>
    </row>
    <row r="50" spans="34:34" ht="25.95" customHeight="1" x14ac:dyDescent="0.4">
      <c r="AH50"/>
    </row>
    <row r="51" spans="34:34" ht="25.95" customHeight="1" x14ac:dyDescent="0.4">
      <c r="AH51"/>
    </row>
    <row r="52" spans="34:34" ht="25.95" customHeight="1" x14ac:dyDescent="0.4">
      <c r="AH52"/>
    </row>
    <row r="53" spans="34:34" ht="25.95" customHeight="1" x14ac:dyDescent="0.4">
      <c r="AH53"/>
    </row>
    <row r="54" spans="34:34" ht="25.95" customHeight="1" x14ac:dyDescent="0.4">
      <c r="AH54"/>
    </row>
  </sheetData>
  <mergeCells count="49">
    <mergeCell ref="N36:O36"/>
    <mergeCell ref="J30:K30"/>
    <mergeCell ref="J31:K31"/>
    <mergeCell ref="J32:K32"/>
    <mergeCell ref="J33:K33"/>
    <mergeCell ref="J34:K34"/>
    <mergeCell ref="L30:M30"/>
    <mergeCell ref="J38:K38"/>
    <mergeCell ref="T38:U38"/>
    <mergeCell ref="P38:Q38"/>
    <mergeCell ref="N38:O38"/>
    <mergeCell ref="R38:S38"/>
    <mergeCell ref="W30:Y30"/>
    <mergeCell ref="P30:Q30"/>
    <mergeCell ref="T30:U30"/>
    <mergeCell ref="R30:S30"/>
    <mergeCell ref="N30:O30"/>
    <mergeCell ref="B31:C31"/>
    <mergeCell ref="H32:I32"/>
    <mergeCell ref="A2:A3"/>
    <mergeCell ref="A14:A15"/>
    <mergeCell ref="A12:A13"/>
    <mergeCell ref="A10:A11"/>
    <mergeCell ref="A8:A9"/>
    <mergeCell ref="A6:A7"/>
    <mergeCell ref="A4:A5"/>
    <mergeCell ref="A20:A21"/>
    <mergeCell ref="A24:A25"/>
    <mergeCell ref="A26:A27"/>
    <mergeCell ref="A22:A23"/>
    <mergeCell ref="A16:A17"/>
    <mergeCell ref="A18:A19"/>
    <mergeCell ref="B30:C30"/>
    <mergeCell ref="J39:K39"/>
    <mergeCell ref="P36:Q36"/>
    <mergeCell ref="T36:U36"/>
    <mergeCell ref="R36:S36"/>
    <mergeCell ref="B33:B37"/>
    <mergeCell ref="C33:C37"/>
    <mergeCell ref="D33:D37"/>
    <mergeCell ref="E33:E37"/>
    <mergeCell ref="N37:O37"/>
    <mergeCell ref="H36:I36"/>
    <mergeCell ref="H33:I33"/>
    <mergeCell ref="H34:I34"/>
    <mergeCell ref="H35:I35"/>
    <mergeCell ref="J35:K35"/>
    <mergeCell ref="J36:K36"/>
    <mergeCell ref="L36:M36"/>
  </mergeCells>
  <phoneticPr fontId="8" type="noConversion"/>
  <pageMargins left="0.70000000000000007" right="0.70000000000000007" top="0.75000000000000011" bottom="0.75000000000000011" header="0.30000000000000004" footer="0.30000000000000004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Z45"/>
  <sheetViews>
    <sheetView topLeftCell="A6" workbookViewId="0">
      <selection activeCell="C20" sqref="C20"/>
    </sheetView>
  </sheetViews>
  <sheetFormatPr defaultColWidth="8.77734375" defaultRowHeight="13.95" customHeight="1" x14ac:dyDescent="0.25"/>
  <cols>
    <col min="1" max="1" width="16.6640625" style="11" customWidth="1"/>
    <col min="2" max="2" width="11.33203125" style="12" customWidth="1"/>
    <col min="3" max="3" width="13.77734375" style="12" customWidth="1"/>
    <col min="4" max="4" width="10.6640625" style="13" bestFit="1" customWidth="1"/>
    <col min="5" max="6" width="9.33203125" style="14" customWidth="1"/>
    <col min="7" max="7" width="8.77734375" style="15" customWidth="1"/>
    <col min="8" max="15" width="8.77734375" style="15"/>
    <col min="16" max="16" width="3.44140625" style="15" customWidth="1"/>
    <col min="17" max="17" width="13.6640625" style="1" customWidth="1"/>
    <col min="18" max="19" width="13.6640625" style="16" customWidth="1"/>
    <col min="20" max="20" width="36.109375" style="16" customWidth="1"/>
    <col min="21" max="16384" width="8.77734375" style="16"/>
  </cols>
  <sheetData>
    <row r="1" spans="1:26" ht="9.75" customHeight="1" thickBot="1" x14ac:dyDescent="0.3">
      <c r="E1" s="15"/>
      <c r="F1" s="15"/>
      <c r="O1" s="16"/>
      <c r="P1" s="16"/>
      <c r="Q1" s="16"/>
      <c r="Y1" s="355" t="s">
        <v>130</v>
      </c>
      <c r="Z1" s="355"/>
    </row>
    <row r="2" spans="1:26" ht="21.75" customHeight="1" thickBot="1" x14ac:dyDescent="0.25">
      <c r="A2" s="362" t="s">
        <v>29</v>
      </c>
      <c r="B2" s="363"/>
      <c r="C2" s="363"/>
      <c r="D2" s="363"/>
      <c r="E2" s="364" t="s">
        <v>136</v>
      </c>
      <c r="F2" s="356" t="s">
        <v>376</v>
      </c>
      <c r="G2" s="354"/>
      <c r="H2" s="353" t="s">
        <v>10</v>
      </c>
      <c r="I2" s="354"/>
      <c r="J2" s="356" t="s">
        <v>270</v>
      </c>
      <c r="K2" s="353"/>
      <c r="L2" s="356" t="s">
        <v>278</v>
      </c>
      <c r="M2" s="354"/>
      <c r="N2" s="356" t="s">
        <v>271</v>
      </c>
      <c r="O2" s="354"/>
      <c r="P2" s="366"/>
      <c r="Q2" s="353" t="s">
        <v>137</v>
      </c>
      <c r="R2" s="353"/>
      <c r="S2" s="354"/>
      <c r="Y2" s="86"/>
      <c r="Z2" s="87"/>
    </row>
    <row r="3" spans="1:26" ht="13.95" customHeight="1" thickBot="1" x14ac:dyDescent="0.3">
      <c r="A3" s="138" t="s">
        <v>373</v>
      </c>
      <c r="B3" s="138" t="s">
        <v>372</v>
      </c>
      <c r="C3" s="17" t="s">
        <v>28</v>
      </c>
      <c r="D3" s="17" t="s">
        <v>307</v>
      </c>
      <c r="E3" s="365"/>
      <c r="F3" s="108" t="s">
        <v>193</v>
      </c>
      <c r="G3" s="114" t="s">
        <v>306</v>
      </c>
      <c r="H3" s="119" t="s">
        <v>193</v>
      </c>
      <c r="I3" s="114" t="s">
        <v>306</v>
      </c>
      <c r="J3" s="108" t="s">
        <v>193</v>
      </c>
      <c r="K3" s="126" t="s">
        <v>306</v>
      </c>
      <c r="L3" s="119" t="s">
        <v>193</v>
      </c>
      <c r="M3" s="114" t="s">
        <v>306</v>
      </c>
      <c r="N3" s="108" t="s">
        <v>193</v>
      </c>
      <c r="O3" s="114" t="s">
        <v>306</v>
      </c>
      <c r="P3" s="367"/>
      <c r="Q3" s="127" t="s">
        <v>363</v>
      </c>
      <c r="R3" s="115" t="s">
        <v>364</v>
      </c>
      <c r="S3" s="120" t="s">
        <v>187</v>
      </c>
      <c r="T3" s="18" t="s">
        <v>375</v>
      </c>
      <c r="Y3" s="88" t="s">
        <v>63</v>
      </c>
      <c r="Z3" s="89" t="s">
        <v>69</v>
      </c>
    </row>
    <row r="4" spans="1:26" ht="13.95" customHeight="1" x14ac:dyDescent="0.2">
      <c r="A4" s="134">
        <v>43191</v>
      </c>
      <c r="B4" s="273"/>
      <c r="C4" s="141"/>
      <c r="D4" s="20" t="s">
        <v>287</v>
      </c>
      <c r="E4" s="72"/>
      <c r="F4" s="71"/>
      <c r="G4" s="66"/>
      <c r="H4" s="71"/>
      <c r="I4" s="66"/>
      <c r="J4" s="70"/>
      <c r="K4" s="66"/>
      <c r="L4" s="70"/>
      <c r="M4" s="66"/>
      <c r="N4" s="70"/>
      <c r="O4" s="66"/>
      <c r="P4" s="367"/>
      <c r="Q4" s="128"/>
      <c r="R4" s="72"/>
      <c r="S4" s="121"/>
      <c r="T4" s="25"/>
      <c r="Y4" s="88" t="s">
        <v>64</v>
      </c>
      <c r="Z4" s="89" t="s">
        <v>61</v>
      </c>
    </row>
    <row r="5" spans="1:26" ht="13.95" customHeight="1" thickBot="1" x14ac:dyDescent="0.25">
      <c r="A5" s="135">
        <v>43192</v>
      </c>
      <c r="B5" s="212"/>
      <c r="C5" s="142"/>
      <c r="D5" s="27" t="s">
        <v>287</v>
      </c>
      <c r="E5" s="30"/>
      <c r="F5" s="24"/>
      <c r="G5" s="67"/>
      <c r="H5" s="24"/>
      <c r="I5" s="67"/>
      <c r="J5" s="22"/>
      <c r="K5" s="67"/>
      <c r="L5" s="22"/>
      <c r="M5" s="67"/>
      <c r="N5" s="22"/>
      <c r="O5" s="67"/>
      <c r="P5" s="367"/>
      <c r="Q5" s="15"/>
      <c r="R5" s="30"/>
      <c r="S5" s="122"/>
      <c r="T5" s="25"/>
      <c r="Y5" s="90" t="s">
        <v>65</v>
      </c>
      <c r="Z5" s="89" t="s">
        <v>62</v>
      </c>
    </row>
    <row r="6" spans="1:26" ht="13.95" customHeight="1" thickBot="1" x14ac:dyDescent="0.25">
      <c r="A6" s="135">
        <v>43193</v>
      </c>
      <c r="B6" s="212"/>
      <c r="C6" s="143"/>
      <c r="D6" s="27" t="s">
        <v>287</v>
      </c>
      <c r="E6" s="30"/>
      <c r="F6" s="24"/>
      <c r="G6" s="67"/>
      <c r="H6" s="24"/>
      <c r="I6" s="67"/>
      <c r="J6" s="22"/>
      <c r="K6" s="67"/>
      <c r="L6" s="22"/>
      <c r="M6" s="67"/>
      <c r="N6" s="22"/>
      <c r="O6" s="67"/>
      <c r="P6" s="367"/>
      <c r="Q6" s="15"/>
      <c r="R6" s="30"/>
      <c r="S6" s="122"/>
      <c r="T6" s="25"/>
      <c r="Z6" s="91" t="s">
        <v>374</v>
      </c>
    </row>
    <row r="7" spans="1:26" ht="13.95" customHeight="1" x14ac:dyDescent="0.2">
      <c r="A7" s="135">
        <v>43194</v>
      </c>
      <c r="B7" s="212"/>
      <c r="C7" s="143"/>
      <c r="D7" s="27" t="s">
        <v>288</v>
      </c>
      <c r="E7" s="30"/>
      <c r="F7" s="24"/>
      <c r="G7" s="67"/>
      <c r="H7" s="24"/>
      <c r="I7" s="67"/>
      <c r="J7" s="22"/>
      <c r="K7" s="67"/>
      <c r="L7" s="22"/>
      <c r="M7" s="67"/>
      <c r="N7" s="22"/>
      <c r="O7" s="67"/>
      <c r="P7" s="367"/>
      <c r="Q7" s="15"/>
      <c r="R7" s="30"/>
      <c r="S7" s="122"/>
      <c r="T7" s="25"/>
    </row>
    <row r="8" spans="1:26" ht="13.95" customHeight="1" x14ac:dyDescent="0.2">
      <c r="A8" s="135">
        <v>43195</v>
      </c>
      <c r="B8" s="212" t="s">
        <v>89</v>
      </c>
      <c r="C8" s="143"/>
      <c r="D8" s="27" t="s">
        <v>289</v>
      </c>
      <c r="E8" s="30"/>
      <c r="F8" s="24"/>
      <c r="G8" s="67"/>
      <c r="H8" s="24"/>
      <c r="I8" s="67"/>
      <c r="J8" s="22"/>
      <c r="K8" s="67"/>
      <c r="L8" s="22"/>
      <c r="M8" s="67"/>
      <c r="N8" s="22"/>
      <c r="O8" s="67"/>
      <c r="P8" s="367"/>
      <c r="Q8" s="15"/>
      <c r="R8" s="30"/>
      <c r="S8" s="122"/>
      <c r="T8" s="25"/>
    </row>
    <row r="9" spans="1:26" ht="13.95" customHeight="1" x14ac:dyDescent="0.2">
      <c r="A9" s="135">
        <v>43196</v>
      </c>
      <c r="B9" s="212" t="s">
        <v>259</v>
      </c>
      <c r="C9" s="143"/>
      <c r="D9" s="27" t="s">
        <v>367</v>
      </c>
      <c r="E9" s="30"/>
      <c r="F9" s="24"/>
      <c r="G9" s="67"/>
      <c r="H9" s="24"/>
      <c r="I9" s="67"/>
      <c r="J9" s="22"/>
      <c r="K9" s="67"/>
      <c r="L9" s="22"/>
      <c r="M9" s="67"/>
      <c r="N9" s="22"/>
      <c r="O9" s="67"/>
      <c r="P9" s="367"/>
      <c r="Q9" s="15"/>
      <c r="R9" s="30"/>
      <c r="S9" s="122"/>
      <c r="T9" s="25"/>
    </row>
    <row r="10" spans="1:26" ht="13.95" customHeight="1" x14ac:dyDescent="0.2">
      <c r="A10" s="135">
        <v>43197</v>
      </c>
      <c r="B10" s="212"/>
      <c r="C10" s="143"/>
      <c r="D10" s="27" t="s">
        <v>287</v>
      </c>
      <c r="E10" s="30"/>
      <c r="F10" s="24"/>
      <c r="G10" s="67"/>
      <c r="H10" s="24"/>
      <c r="I10" s="67"/>
      <c r="J10" s="22"/>
      <c r="K10" s="67"/>
      <c r="L10" s="22"/>
      <c r="M10" s="67"/>
      <c r="N10" s="23"/>
      <c r="O10" s="67"/>
      <c r="P10" s="367"/>
      <c r="Q10" s="15"/>
      <c r="R10" s="30"/>
      <c r="S10" s="122"/>
      <c r="T10" s="25"/>
    </row>
    <row r="11" spans="1:26" ht="13.95" customHeight="1" x14ac:dyDescent="0.2">
      <c r="A11" s="135">
        <v>43198</v>
      </c>
      <c r="B11" s="212"/>
      <c r="C11" s="143"/>
      <c r="D11" s="27" t="s">
        <v>290</v>
      </c>
      <c r="E11" s="30"/>
      <c r="F11" s="24"/>
      <c r="G11" s="67"/>
      <c r="H11" s="24"/>
      <c r="I11" s="67"/>
      <c r="J11" s="22"/>
      <c r="K11" s="67"/>
      <c r="L11" s="22"/>
      <c r="M11" s="67"/>
      <c r="N11" s="23"/>
      <c r="O11" s="67"/>
      <c r="P11" s="367"/>
      <c r="Q11" s="15"/>
      <c r="R11" s="30"/>
      <c r="S11" s="122"/>
      <c r="T11" s="25"/>
    </row>
    <row r="12" spans="1:26" ht="13.95" customHeight="1" x14ac:dyDescent="0.2">
      <c r="A12" s="135">
        <v>43199</v>
      </c>
      <c r="B12" s="212"/>
      <c r="C12" s="122"/>
      <c r="D12" s="27" t="s">
        <v>385</v>
      </c>
      <c r="E12" s="30"/>
      <c r="F12" s="24"/>
      <c r="G12" s="67"/>
      <c r="H12" s="24"/>
      <c r="I12" s="67"/>
      <c r="J12" s="22"/>
      <c r="K12" s="67"/>
      <c r="L12" s="22"/>
      <c r="M12" s="67"/>
      <c r="N12" s="23"/>
      <c r="O12" s="67"/>
      <c r="P12" s="367"/>
      <c r="Q12" s="15"/>
      <c r="R12" s="30"/>
      <c r="S12" s="122"/>
      <c r="T12" s="25"/>
    </row>
    <row r="13" spans="1:26" ht="13.95" customHeight="1" x14ac:dyDescent="0.2">
      <c r="A13" s="135">
        <v>43200</v>
      </c>
      <c r="B13" s="212"/>
      <c r="C13" s="143"/>
      <c r="D13" s="27" t="s">
        <v>291</v>
      </c>
      <c r="E13" s="30"/>
      <c r="F13" s="24"/>
      <c r="G13" s="67"/>
      <c r="H13" s="24"/>
      <c r="I13" s="67"/>
      <c r="J13" s="22"/>
      <c r="K13" s="67"/>
      <c r="L13" s="22"/>
      <c r="M13" s="67"/>
      <c r="N13" s="23"/>
      <c r="O13" s="67"/>
      <c r="P13" s="367"/>
      <c r="Q13" s="15"/>
      <c r="R13" s="30"/>
      <c r="S13" s="122"/>
      <c r="T13" s="25"/>
    </row>
    <row r="14" spans="1:26" ht="13.95" customHeight="1" x14ac:dyDescent="0.2">
      <c r="A14" s="135">
        <v>43201</v>
      </c>
      <c r="B14" s="208"/>
      <c r="C14" s="143"/>
      <c r="D14" s="27" t="s">
        <v>49</v>
      </c>
      <c r="E14" s="30"/>
      <c r="F14" s="24"/>
      <c r="G14" s="67"/>
      <c r="H14" s="24"/>
      <c r="I14" s="67"/>
      <c r="J14" s="22"/>
      <c r="K14" s="67"/>
      <c r="L14" s="22"/>
      <c r="M14" s="67"/>
      <c r="N14" s="23"/>
      <c r="O14" s="67"/>
      <c r="P14" s="367"/>
      <c r="Q14" s="15"/>
      <c r="R14" s="30"/>
      <c r="S14" s="122"/>
      <c r="T14" s="25"/>
    </row>
    <row r="15" spans="1:26" ht="13.95" customHeight="1" x14ac:dyDescent="0.2">
      <c r="A15" s="135">
        <v>43202</v>
      </c>
      <c r="B15" s="208"/>
      <c r="C15" s="143"/>
      <c r="D15" s="27" t="s">
        <v>84</v>
      </c>
      <c r="E15" s="30"/>
      <c r="F15" s="24"/>
      <c r="G15" s="67"/>
      <c r="H15" s="24"/>
      <c r="I15" s="67"/>
      <c r="J15" s="22"/>
      <c r="K15" s="67"/>
      <c r="L15" s="22"/>
      <c r="M15" s="67"/>
      <c r="N15" s="23"/>
      <c r="O15" s="67"/>
      <c r="P15" s="367"/>
      <c r="Q15" s="15"/>
      <c r="R15" s="30"/>
      <c r="S15" s="122"/>
      <c r="T15" s="25"/>
    </row>
    <row r="16" spans="1:26" ht="13.95" customHeight="1" x14ac:dyDescent="0.2">
      <c r="A16" s="135">
        <v>43203</v>
      </c>
      <c r="B16" s="208"/>
      <c r="C16" s="143"/>
      <c r="D16" s="27" t="s">
        <v>84</v>
      </c>
      <c r="E16" s="30"/>
      <c r="F16" s="24"/>
      <c r="G16" s="67"/>
      <c r="H16" s="24"/>
      <c r="I16" s="67"/>
      <c r="J16" s="22"/>
      <c r="K16" s="67"/>
      <c r="L16" s="22"/>
      <c r="M16" s="67"/>
      <c r="N16" s="23"/>
      <c r="O16" s="67"/>
      <c r="P16" s="367"/>
      <c r="Q16" s="15"/>
      <c r="R16" s="30"/>
      <c r="S16" s="122"/>
      <c r="T16" s="25"/>
    </row>
    <row r="17" spans="1:20" ht="13.95" customHeight="1" x14ac:dyDescent="0.2">
      <c r="A17" s="135">
        <v>43204</v>
      </c>
      <c r="B17" s="291" t="s">
        <v>286</v>
      </c>
      <c r="C17" s="145"/>
      <c r="D17" s="27" t="s">
        <v>285</v>
      </c>
      <c r="E17" s="30"/>
      <c r="F17" s="24"/>
      <c r="G17" s="67"/>
      <c r="H17" s="24"/>
      <c r="I17" s="67"/>
      <c r="J17" s="22"/>
      <c r="K17" s="67"/>
      <c r="L17" s="22"/>
      <c r="M17" s="67"/>
      <c r="N17" s="23"/>
      <c r="O17" s="67"/>
      <c r="P17" s="367"/>
      <c r="Q17" s="15"/>
      <c r="R17" s="30"/>
      <c r="S17" s="122"/>
      <c r="T17" s="25"/>
    </row>
    <row r="18" spans="1:20" ht="13.95" customHeight="1" x14ac:dyDescent="0.2">
      <c r="A18" s="135">
        <v>43205</v>
      </c>
      <c r="B18" s="208"/>
      <c r="C18" s="143"/>
      <c r="D18" s="27" t="s">
        <v>49</v>
      </c>
      <c r="E18" s="30"/>
      <c r="F18" s="24"/>
      <c r="G18" s="67"/>
      <c r="H18" s="24"/>
      <c r="I18" s="67"/>
      <c r="J18" s="22"/>
      <c r="K18" s="67"/>
      <c r="L18" s="22"/>
      <c r="M18" s="67"/>
      <c r="N18" s="23"/>
      <c r="O18" s="67"/>
      <c r="P18" s="367"/>
      <c r="Q18" s="15"/>
      <c r="R18" s="30"/>
      <c r="S18" s="122"/>
      <c r="T18" s="25"/>
    </row>
    <row r="19" spans="1:20" ht="13.95" customHeight="1" x14ac:dyDescent="0.2">
      <c r="A19" s="135">
        <v>43206</v>
      </c>
      <c r="B19" s="207" t="s">
        <v>292</v>
      </c>
      <c r="C19" s="263"/>
      <c r="D19" s="27" t="s">
        <v>249</v>
      </c>
      <c r="E19" s="30"/>
      <c r="F19" s="24"/>
      <c r="G19" s="67"/>
      <c r="H19" s="24"/>
      <c r="I19" s="67"/>
      <c r="J19" s="22"/>
      <c r="K19" s="67"/>
      <c r="L19" s="22"/>
      <c r="M19" s="67"/>
      <c r="N19" s="23"/>
      <c r="O19" s="67"/>
      <c r="P19" s="367"/>
      <c r="Q19" s="15"/>
      <c r="R19" s="30"/>
      <c r="S19" s="122"/>
      <c r="T19" s="25"/>
    </row>
    <row r="20" spans="1:20" ht="13.95" customHeight="1" x14ac:dyDescent="0.2">
      <c r="A20" s="135">
        <v>43207</v>
      </c>
      <c r="B20" s="207" t="s">
        <v>292</v>
      </c>
      <c r="C20" s="263" t="s">
        <v>205</v>
      </c>
      <c r="D20" s="27" t="s">
        <v>249</v>
      </c>
      <c r="E20" s="30"/>
      <c r="F20" s="24"/>
      <c r="G20" s="67"/>
      <c r="H20" s="24"/>
      <c r="I20" s="67"/>
      <c r="J20" s="22"/>
      <c r="K20" s="67"/>
      <c r="L20" s="22"/>
      <c r="M20" s="67"/>
      <c r="N20" s="23"/>
      <c r="O20" s="67"/>
      <c r="P20" s="367"/>
      <c r="Q20" s="15"/>
      <c r="R20" s="30"/>
      <c r="S20" s="122"/>
      <c r="T20" s="25"/>
    </row>
    <row r="21" spans="1:20" ht="13.95" customHeight="1" x14ac:dyDescent="0.2">
      <c r="A21" s="135">
        <v>43208</v>
      </c>
      <c r="B21" s="207" t="s">
        <v>292</v>
      </c>
      <c r="C21" s="263"/>
      <c r="D21" s="27" t="s">
        <v>250</v>
      </c>
      <c r="E21" s="30"/>
      <c r="F21" s="24"/>
      <c r="G21" s="67"/>
      <c r="H21" s="24"/>
      <c r="I21" s="67"/>
      <c r="J21" s="22"/>
      <c r="K21" s="67"/>
      <c r="L21" s="22"/>
      <c r="M21" s="67"/>
      <c r="N21" s="23"/>
      <c r="O21" s="67"/>
      <c r="P21" s="367"/>
      <c r="Q21" s="15"/>
      <c r="R21" s="30"/>
      <c r="S21" s="122"/>
      <c r="T21" s="25"/>
    </row>
    <row r="22" spans="1:20" ht="13.95" customHeight="1" x14ac:dyDescent="0.2">
      <c r="A22" s="135">
        <v>43209</v>
      </c>
      <c r="B22" s="207" t="s">
        <v>292</v>
      </c>
      <c r="C22" s="263"/>
      <c r="D22" s="27" t="s">
        <v>249</v>
      </c>
      <c r="E22" s="30"/>
      <c r="F22" s="24"/>
      <c r="G22" s="67"/>
      <c r="H22" s="24"/>
      <c r="I22" s="67"/>
      <c r="J22" s="22"/>
      <c r="K22" s="67"/>
      <c r="L22" s="22"/>
      <c r="M22" s="67"/>
      <c r="N22" s="23"/>
      <c r="O22" s="67"/>
      <c r="P22" s="367"/>
      <c r="Q22" s="15"/>
      <c r="R22" s="30"/>
      <c r="S22" s="122"/>
      <c r="T22" s="25"/>
    </row>
    <row r="23" spans="1:20" ht="13.95" customHeight="1" x14ac:dyDescent="0.2">
      <c r="A23" s="135">
        <v>43210</v>
      </c>
      <c r="B23" s="208"/>
      <c r="C23" s="143"/>
      <c r="D23" s="27" t="s">
        <v>49</v>
      </c>
      <c r="E23" s="30"/>
      <c r="F23" s="24"/>
      <c r="G23" s="67"/>
      <c r="H23" s="24"/>
      <c r="I23" s="67"/>
      <c r="J23" s="22"/>
      <c r="K23" s="67"/>
      <c r="L23" s="22"/>
      <c r="M23" s="67"/>
      <c r="N23" s="23"/>
      <c r="O23" s="67"/>
      <c r="P23" s="367"/>
      <c r="Q23" s="15"/>
      <c r="R23" s="30"/>
      <c r="S23" s="122"/>
      <c r="T23" s="25"/>
    </row>
    <row r="24" spans="1:20" ht="13.95" customHeight="1" x14ac:dyDescent="0.2">
      <c r="A24" s="135">
        <v>43211</v>
      </c>
      <c r="B24" s="208"/>
      <c r="C24" s="143"/>
      <c r="D24" s="27" t="s">
        <v>339</v>
      </c>
      <c r="E24" s="30"/>
      <c r="F24" s="24"/>
      <c r="G24" s="67"/>
      <c r="H24" s="24"/>
      <c r="I24" s="67"/>
      <c r="J24" s="22"/>
      <c r="K24" s="67"/>
      <c r="L24" s="22"/>
      <c r="M24" s="67"/>
      <c r="N24" s="23"/>
      <c r="O24" s="67"/>
      <c r="P24" s="367"/>
      <c r="Q24" s="15"/>
      <c r="R24" s="30"/>
      <c r="S24" s="122"/>
      <c r="T24" s="25"/>
    </row>
    <row r="25" spans="1:20" ht="13.95" customHeight="1" x14ac:dyDescent="0.2">
      <c r="A25" s="135">
        <v>43212</v>
      </c>
      <c r="B25" s="208"/>
      <c r="C25" s="122"/>
      <c r="D25" s="27" t="s">
        <v>49</v>
      </c>
      <c r="E25" s="30"/>
      <c r="F25" s="24"/>
      <c r="G25" s="67"/>
      <c r="H25" s="24"/>
      <c r="I25" s="67"/>
      <c r="J25" s="22"/>
      <c r="K25" s="67"/>
      <c r="L25" s="22"/>
      <c r="M25" s="67"/>
      <c r="N25" s="23"/>
      <c r="O25" s="67"/>
      <c r="P25" s="367"/>
      <c r="Q25" s="15"/>
      <c r="R25" s="30"/>
      <c r="S25" s="122"/>
      <c r="T25" s="25"/>
    </row>
    <row r="26" spans="1:20" ht="13.95" customHeight="1" x14ac:dyDescent="0.2">
      <c r="A26" s="135">
        <v>43213</v>
      </c>
      <c r="B26" s="207" t="s">
        <v>20</v>
      </c>
      <c r="C26" s="263"/>
      <c r="D26" s="27" t="s">
        <v>249</v>
      </c>
      <c r="E26" s="30"/>
      <c r="F26" s="24"/>
      <c r="G26" s="67"/>
      <c r="H26" s="24"/>
      <c r="I26" s="67"/>
      <c r="J26" s="22"/>
      <c r="K26" s="67"/>
      <c r="L26" s="22"/>
      <c r="M26" s="67"/>
      <c r="N26" s="23"/>
      <c r="O26" s="67"/>
      <c r="P26" s="367"/>
      <c r="Q26" s="15"/>
      <c r="R26" s="30"/>
      <c r="S26" s="122"/>
      <c r="T26" s="25"/>
    </row>
    <row r="27" spans="1:20" ht="13.95" customHeight="1" x14ac:dyDescent="0.2">
      <c r="A27" s="135">
        <v>43214</v>
      </c>
      <c r="B27" s="207" t="s">
        <v>20</v>
      </c>
      <c r="C27" s="263" t="s">
        <v>162</v>
      </c>
      <c r="D27" s="27" t="s">
        <v>236</v>
      </c>
      <c r="E27" s="30"/>
      <c r="F27" s="24"/>
      <c r="G27" s="67"/>
      <c r="H27" s="24"/>
      <c r="I27" s="67"/>
      <c r="J27" s="22"/>
      <c r="K27" s="67"/>
      <c r="L27" s="22"/>
      <c r="M27" s="67"/>
      <c r="N27" s="23"/>
      <c r="O27" s="67"/>
      <c r="P27" s="367"/>
      <c r="Q27" s="15"/>
      <c r="R27" s="30"/>
      <c r="S27" s="122"/>
      <c r="T27" s="25"/>
    </row>
    <row r="28" spans="1:20" ht="13.95" customHeight="1" x14ac:dyDescent="0.2">
      <c r="A28" s="135">
        <v>43215</v>
      </c>
      <c r="B28" s="207" t="s">
        <v>20</v>
      </c>
      <c r="C28" s="263" t="s">
        <v>32</v>
      </c>
      <c r="D28" s="27" t="s">
        <v>249</v>
      </c>
      <c r="E28" s="30"/>
      <c r="F28" s="24"/>
      <c r="G28" s="67"/>
      <c r="H28" s="24"/>
      <c r="I28" s="67"/>
      <c r="J28" s="22"/>
      <c r="K28" s="67"/>
      <c r="L28" s="22"/>
      <c r="M28" s="67"/>
      <c r="N28" s="23"/>
      <c r="O28" s="67"/>
      <c r="P28" s="367"/>
      <c r="Q28" s="15"/>
      <c r="R28" s="30"/>
      <c r="S28" s="122"/>
      <c r="T28" s="25"/>
    </row>
    <row r="29" spans="1:20" ht="13.95" customHeight="1" x14ac:dyDescent="0.2">
      <c r="A29" s="135">
        <v>43216</v>
      </c>
      <c r="B29" s="207" t="s">
        <v>20</v>
      </c>
      <c r="C29" s="263"/>
      <c r="D29" s="27" t="s">
        <v>237</v>
      </c>
      <c r="E29" s="30"/>
      <c r="F29" s="24"/>
      <c r="G29" s="67"/>
      <c r="H29" s="24"/>
      <c r="I29" s="67"/>
      <c r="J29" s="22"/>
      <c r="K29" s="67"/>
      <c r="L29" s="22"/>
      <c r="M29" s="67"/>
      <c r="N29" s="23"/>
      <c r="O29" s="67"/>
      <c r="P29" s="367"/>
      <c r="Q29" s="15"/>
      <c r="R29" s="30"/>
      <c r="S29" s="122"/>
      <c r="T29" s="25"/>
    </row>
    <row r="30" spans="1:20" ht="13.95" customHeight="1" x14ac:dyDescent="0.2">
      <c r="A30" s="135">
        <v>43217</v>
      </c>
      <c r="B30" s="239" t="s">
        <v>56</v>
      </c>
      <c r="C30" s="143"/>
      <c r="D30" s="27" t="s">
        <v>22</v>
      </c>
      <c r="E30" s="30"/>
      <c r="F30" s="24"/>
      <c r="G30" s="67"/>
      <c r="H30" s="24"/>
      <c r="I30" s="67"/>
      <c r="J30" s="22"/>
      <c r="K30" s="67"/>
      <c r="L30" s="22"/>
      <c r="M30" s="67"/>
      <c r="N30" s="23"/>
      <c r="O30" s="67"/>
      <c r="P30" s="367"/>
      <c r="Q30" s="15"/>
      <c r="R30" s="30"/>
      <c r="S30" s="122"/>
      <c r="T30" s="25"/>
    </row>
    <row r="31" spans="1:20" ht="13.95" customHeight="1" x14ac:dyDescent="0.2">
      <c r="A31" s="135">
        <v>43218</v>
      </c>
      <c r="B31" s="239" t="s">
        <v>56</v>
      </c>
      <c r="C31" s="143"/>
      <c r="D31" s="27" t="s">
        <v>23</v>
      </c>
      <c r="E31" s="30"/>
      <c r="F31" s="24"/>
      <c r="G31" s="67"/>
      <c r="H31" s="24"/>
      <c r="I31" s="67"/>
      <c r="J31" s="22"/>
      <c r="K31" s="67"/>
      <c r="L31" s="22"/>
      <c r="M31" s="67"/>
      <c r="N31" s="23"/>
      <c r="O31" s="67"/>
      <c r="P31" s="367"/>
      <c r="Q31" s="15"/>
      <c r="R31" s="30"/>
      <c r="S31" s="122"/>
      <c r="T31" s="25"/>
    </row>
    <row r="32" spans="1:20" ht="13.95" customHeight="1" x14ac:dyDescent="0.2">
      <c r="A32" s="135">
        <v>43219</v>
      </c>
      <c r="B32" s="208"/>
      <c r="C32" s="143"/>
      <c r="D32" s="27" t="s">
        <v>49</v>
      </c>
      <c r="E32" s="30"/>
      <c r="F32" s="24"/>
      <c r="G32" s="67"/>
      <c r="H32" s="24"/>
      <c r="I32" s="67"/>
      <c r="J32" s="22"/>
      <c r="K32" s="67"/>
      <c r="L32" s="22"/>
      <c r="M32" s="67"/>
      <c r="N32" s="23"/>
      <c r="O32" s="67"/>
      <c r="P32" s="367"/>
      <c r="Q32" s="15"/>
      <c r="R32" s="30"/>
      <c r="S32" s="122"/>
      <c r="T32" s="25"/>
    </row>
    <row r="33" spans="1:20" ht="13.95" customHeight="1" x14ac:dyDescent="0.2">
      <c r="A33" s="135">
        <v>43220</v>
      </c>
      <c r="B33" s="207" t="s">
        <v>24</v>
      </c>
      <c r="C33" s="264"/>
      <c r="D33" s="27" t="s">
        <v>236</v>
      </c>
      <c r="E33" s="30"/>
      <c r="F33" s="24"/>
      <c r="G33" s="67"/>
      <c r="H33" s="24"/>
      <c r="I33" s="67"/>
      <c r="J33" s="22"/>
      <c r="K33" s="67"/>
      <c r="L33" s="22"/>
      <c r="M33" s="67"/>
      <c r="N33" s="23"/>
      <c r="O33" s="67"/>
      <c r="P33" s="367"/>
      <c r="Q33" s="15"/>
      <c r="R33" s="30"/>
      <c r="S33" s="122"/>
      <c r="T33" s="25"/>
    </row>
    <row r="34" spans="1:20" ht="13.95" customHeight="1" thickBot="1" x14ac:dyDescent="0.25">
      <c r="A34" s="136"/>
      <c r="B34" s="137"/>
      <c r="C34" s="123"/>
      <c r="D34" s="33"/>
      <c r="E34" s="33"/>
      <c r="F34" s="36"/>
      <c r="G34" s="68"/>
      <c r="H34" s="36"/>
      <c r="I34" s="68"/>
      <c r="J34" s="35"/>
      <c r="K34" s="68"/>
      <c r="L34" s="36"/>
      <c r="M34" s="68"/>
      <c r="N34" s="35"/>
      <c r="O34" s="68"/>
      <c r="P34" s="367"/>
      <c r="Q34" s="129"/>
      <c r="R34" s="34"/>
      <c r="S34" s="123"/>
      <c r="T34" s="37"/>
    </row>
    <row r="35" spans="1:20" s="39" customFormat="1" ht="13.95" customHeight="1" thickBot="1" x14ac:dyDescent="0.25">
      <c r="A35" s="38"/>
      <c r="D35" s="109" t="s">
        <v>254</v>
      </c>
      <c r="E35" s="64">
        <f t="shared" ref="E35:O35" si="0">COUNTIF(E4:E34,"Yes")</f>
        <v>0</v>
      </c>
      <c r="F35" s="65">
        <f t="shared" si="0"/>
        <v>0</v>
      </c>
      <c r="G35" s="69">
        <f t="shared" si="0"/>
        <v>0</v>
      </c>
      <c r="H35" s="65">
        <f t="shared" si="0"/>
        <v>0</v>
      </c>
      <c r="I35" s="65">
        <f t="shared" si="0"/>
        <v>0</v>
      </c>
      <c r="J35" s="64">
        <f t="shared" si="0"/>
        <v>0</v>
      </c>
      <c r="K35" s="65">
        <f t="shared" si="0"/>
        <v>0</v>
      </c>
      <c r="L35" s="65">
        <f t="shared" si="0"/>
        <v>0</v>
      </c>
      <c r="M35" s="65">
        <f t="shared" si="0"/>
        <v>0</v>
      </c>
      <c r="N35" s="65">
        <f t="shared" si="0"/>
        <v>0</v>
      </c>
      <c r="O35" s="113">
        <f t="shared" si="0"/>
        <v>0</v>
      </c>
      <c r="P35" s="367"/>
      <c r="Q35" s="112">
        <f>SUM(Q4:Q34)</f>
        <v>0</v>
      </c>
      <c r="R35" s="107">
        <f>SUM(R4:R34)</f>
        <v>0</v>
      </c>
      <c r="S35" s="107">
        <f>SUM(S4:S34)</f>
        <v>0</v>
      </c>
      <c r="T35" s="107" t="s">
        <v>68</v>
      </c>
    </row>
    <row r="36" spans="1:20" s="39" customFormat="1" ht="13.95" customHeight="1" x14ac:dyDescent="0.3">
      <c r="D36" s="110" t="s">
        <v>390</v>
      </c>
      <c r="E36" s="40">
        <f t="shared" ref="E36:O36" si="1">COUNTIF(E4:E34,"No")</f>
        <v>0</v>
      </c>
      <c r="F36" s="41">
        <f t="shared" si="1"/>
        <v>0</v>
      </c>
      <c r="G36" s="42">
        <f t="shared" si="1"/>
        <v>0</v>
      </c>
      <c r="H36" s="41">
        <f t="shared" si="1"/>
        <v>0</v>
      </c>
      <c r="I36" s="41">
        <f t="shared" si="1"/>
        <v>0</v>
      </c>
      <c r="J36" s="40">
        <f t="shared" si="1"/>
        <v>0</v>
      </c>
      <c r="K36" s="41">
        <f t="shared" si="1"/>
        <v>0</v>
      </c>
      <c r="L36" s="41">
        <f t="shared" si="1"/>
        <v>0</v>
      </c>
      <c r="M36" s="41">
        <f t="shared" si="1"/>
        <v>0</v>
      </c>
      <c r="N36" s="41">
        <f t="shared" si="1"/>
        <v>0</v>
      </c>
      <c r="O36" s="41">
        <f t="shared" si="1"/>
        <v>0</v>
      </c>
      <c r="P36" s="367"/>
      <c r="Q36"/>
      <c r="R36"/>
      <c r="S36"/>
    </row>
    <row r="37" spans="1:20" s="39" customFormat="1" ht="13.95" customHeight="1" x14ac:dyDescent="0.3">
      <c r="D37" s="110" t="s">
        <v>389</v>
      </c>
      <c r="E37" s="40">
        <f t="shared" ref="E37:O37" si="2">COUNTIF(E4:E34,"mod")</f>
        <v>0</v>
      </c>
      <c r="F37" s="41">
        <f t="shared" si="2"/>
        <v>0</v>
      </c>
      <c r="G37" s="42">
        <f t="shared" si="2"/>
        <v>0</v>
      </c>
      <c r="H37" s="41">
        <f t="shared" si="2"/>
        <v>0</v>
      </c>
      <c r="I37" s="41">
        <f t="shared" si="2"/>
        <v>0</v>
      </c>
      <c r="J37" s="40">
        <f t="shared" si="2"/>
        <v>0</v>
      </c>
      <c r="K37" s="41">
        <f t="shared" si="2"/>
        <v>0</v>
      </c>
      <c r="L37" s="41">
        <f t="shared" si="2"/>
        <v>0</v>
      </c>
      <c r="M37" s="41">
        <f t="shared" si="2"/>
        <v>0</v>
      </c>
      <c r="N37" s="41">
        <f t="shared" si="2"/>
        <v>0</v>
      </c>
      <c r="O37" s="41">
        <f t="shared" si="2"/>
        <v>0</v>
      </c>
      <c r="P37" s="367"/>
      <c r="Q37"/>
      <c r="R37"/>
      <c r="S37"/>
    </row>
    <row r="38" spans="1:20" s="49" customFormat="1" ht="14.25" customHeight="1" thickBot="1" x14ac:dyDescent="0.35">
      <c r="A38" s="43"/>
      <c r="B38" s="44"/>
      <c r="C38" s="44"/>
      <c r="D38" s="111" t="s">
        <v>112</v>
      </c>
      <c r="E38" s="46" t="e">
        <f>(E35+E37)/(E35+E36+E37)</f>
        <v>#DIV/0!</v>
      </c>
      <c r="F38" s="47" t="e">
        <f>(F35+F37)/(F35+F36+F37)</f>
        <v>#DIV/0!</v>
      </c>
      <c r="G38" s="48" t="e">
        <f t="shared" ref="G38:I38" si="3">(G35+G37)/(G35+G36+G37)</f>
        <v>#DIV/0!</v>
      </c>
      <c r="H38" s="47" t="e">
        <f t="shared" si="3"/>
        <v>#DIV/0!</v>
      </c>
      <c r="I38" s="47" t="e">
        <f t="shared" si="3"/>
        <v>#DIV/0!</v>
      </c>
      <c r="J38" s="46" t="e">
        <f>(J35+J37)/(J35+J36+J37)</f>
        <v>#DIV/0!</v>
      </c>
      <c r="K38" s="47" t="e">
        <f t="shared" ref="K38:M38" si="4">(K35+K37)/(K35+K36+K37)</f>
        <v>#DIV/0!</v>
      </c>
      <c r="L38" s="47" t="e">
        <f t="shared" si="4"/>
        <v>#DIV/0!</v>
      </c>
      <c r="M38" s="47" t="e">
        <f t="shared" si="4"/>
        <v>#DIV/0!</v>
      </c>
      <c r="N38" s="47" t="e">
        <f>(N35+N37)/(N35+N36+N37)</f>
        <v>#DIV/0!</v>
      </c>
      <c r="O38" s="47" t="e">
        <f>(O35+O37)/(O35+O36+O37)</f>
        <v>#DIV/0!</v>
      </c>
      <c r="P38" s="367"/>
      <c r="Q38"/>
      <c r="R38"/>
      <c r="S38"/>
    </row>
    <row r="39" spans="1:20" s="49" customFormat="1" ht="14.25" customHeight="1" thickBot="1" x14ac:dyDescent="0.35">
      <c r="A39" s="43"/>
      <c r="B39" s="44"/>
      <c r="C39" s="44"/>
      <c r="D39" s="45"/>
      <c r="E39" s="83" t="s">
        <v>68</v>
      </c>
      <c r="F39" s="360" t="e">
        <f>(F35+G35+F37+G37)/(F35+G35+F36+G36+F37+G37)</f>
        <v>#DIV/0!</v>
      </c>
      <c r="G39" s="361"/>
      <c r="H39" s="360" t="e">
        <f>(H35+I35+H37+I37)/(H35+I35+H36+I36+H37+I37)</f>
        <v>#DIV/0!</v>
      </c>
      <c r="I39" s="361"/>
      <c r="J39" s="360" t="e">
        <f>(J35+K35+J37+K37)/(J35+K35+J36+K36+J37+K37)</f>
        <v>#DIV/0!</v>
      </c>
      <c r="K39" s="361"/>
      <c r="L39" s="360" t="e">
        <f t="shared" ref="L39" si="5">(L35+M35+L37+M37)/(L35+M35+L36+M36+L37+M37)</f>
        <v>#DIV/0!</v>
      </c>
      <c r="M39" s="361"/>
      <c r="N39" s="360" t="e">
        <f>(N35+O35+N37+O37)/(N35+O35+N36+O36+N37+O37)</f>
        <v>#DIV/0!</v>
      </c>
      <c r="O39" s="361"/>
      <c r="P39" s="368"/>
    </row>
    <row r="40" spans="1:20" ht="13.95" customHeight="1" thickBot="1" x14ac:dyDescent="0.3">
      <c r="B40" s="50" t="s">
        <v>391</v>
      </c>
      <c r="Q40" s="15"/>
    </row>
    <row r="41" spans="1:20" ht="13.95" customHeight="1" x14ac:dyDescent="0.25">
      <c r="B41" s="51" t="s">
        <v>69</v>
      </c>
      <c r="C41" s="357" t="s">
        <v>68</v>
      </c>
      <c r="D41" s="52" t="s">
        <v>362</v>
      </c>
      <c r="E41" s="53">
        <f>COUNTIF(D4:D34,"T")</f>
        <v>12</v>
      </c>
      <c r="F41" s="15"/>
      <c r="Q41" s="15"/>
    </row>
    <row r="42" spans="1:20" ht="13.95" customHeight="1" x14ac:dyDescent="0.25">
      <c r="B42" s="54" t="s">
        <v>67</v>
      </c>
      <c r="C42" s="358"/>
      <c r="D42" s="55" t="s">
        <v>273</v>
      </c>
      <c r="E42" s="56">
        <f>COUNTIF(D4:D34,"R")</f>
        <v>13</v>
      </c>
      <c r="F42" s="15"/>
      <c r="Q42" s="15"/>
    </row>
    <row r="43" spans="1:20" ht="13.95" customHeight="1" x14ac:dyDescent="0.25">
      <c r="B43" s="57" t="s">
        <v>272</v>
      </c>
      <c r="C43" s="358"/>
      <c r="D43" s="55" t="s">
        <v>274</v>
      </c>
      <c r="E43" s="56">
        <f>COUNTIF(D4:D34,"C")</f>
        <v>5</v>
      </c>
      <c r="F43" s="15"/>
      <c r="Q43" s="15"/>
    </row>
    <row r="44" spans="1:20" ht="13.95" customHeight="1" thickBot="1" x14ac:dyDescent="0.3">
      <c r="B44" s="58" t="s">
        <v>374</v>
      </c>
      <c r="C44" s="359"/>
      <c r="D44" s="59" t="s">
        <v>275</v>
      </c>
      <c r="E44" s="60">
        <f>COUNTIF(D4:D34,"M")</f>
        <v>0</v>
      </c>
      <c r="F44" s="15"/>
      <c r="Q44" s="15"/>
    </row>
    <row r="45" spans="1:20" ht="13.95" customHeight="1" x14ac:dyDescent="0.25">
      <c r="C45" s="61"/>
    </row>
  </sheetData>
  <mergeCells count="16">
    <mergeCell ref="C41:C44"/>
    <mergeCell ref="Y1:Z1"/>
    <mergeCell ref="A2:D2"/>
    <mergeCell ref="E2:E3"/>
    <mergeCell ref="F2:G2"/>
    <mergeCell ref="H2:I2"/>
    <mergeCell ref="J2:K2"/>
    <mergeCell ref="L2:M2"/>
    <mergeCell ref="N2:O2"/>
    <mergeCell ref="P2:P39"/>
    <mergeCell ref="Q2:S2"/>
    <mergeCell ref="F39:G39"/>
    <mergeCell ref="H39:I39"/>
    <mergeCell ref="J39:K39"/>
    <mergeCell ref="L39:M39"/>
    <mergeCell ref="N39:O39"/>
  </mergeCells>
  <phoneticPr fontId="8" type="noConversion"/>
  <conditionalFormatting sqref="E4:O4 Q4:S4">
    <cfRule type="expression" dxfId="344" priority="68">
      <formula>($D$4="C")</formula>
    </cfRule>
    <cfRule type="expression" dxfId="343" priority="69">
      <formula>($D$4="R")</formula>
    </cfRule>
  </conditionalFormatting>
  <conditionalFormatting sqref="E4:O34">
    <cfRule type="expression" dxfId="342" priority="1">
      <formula>NOT(ISERROR(SEARCH("MOD",E4)))</formula>
    </cfRule>
    <cfRule type="expression" dxfId="341" priority="2">
      <formula>NOT(ISERROR(SEARCH("NO",E4)))</formula>
    </cfRule>
    <cfRule type="expression" dxfId="340" priority="3">
      <formula>NOT(ISERROR(SEARCH("YES",E4)))</formula>
    </cfRule>
  </conditionalFormatting>
  <conditionalFormatting sqref="D4:D34">
    <cfRule type="expression" dxfId="339" priority="59">
      <formula>NOT(ISERROR(SEARCH("M",D4)))</formula>
    </cfRule>
    <cfRule type="expression" dxfId="338" priority="60">
      <formula>NOT(ISERROR(SEARCH("C",D4)))</formula>
    </cfRule>
    <cfRule type="expression" dxfId="337" priority="61">
      <formula>NOT(ISERROR(SEARCH("R",D4)))</formula>
    </cfRule>
    <cfRule type="expression" dxfId="336" priority="62">
      <formula>NOT(ISERROR(SEARCH("T",D4)))</formula>
    </cfRule>
  </conditionalFormatting>
  <conditionalFormatting sqref="E5:O5 Q5:S5">
    <cfRule type="expression" dxfId="335" priority="66">
      <formula>($D$5="C")</formula>
    </cfRule>
    <cfRule type="expression" dxfId="334" priority="67">
      <formula>($D$5="R")</formula>
    </cfRule>
  </conditionalFormatting>
  <conditionalFormatting sqref="E6:O6 Q6:S6">
    <cfRule type="expression" dxfId="333" priority="64">
      <formula>($D$6="R")</formula>
    </cfRule>
    <cfRule type="expression" dxfId="332" priority="65">
      <formula>($D$6="C")</formula>
    </cfRule>
  </conditionalFormatting>
  <conditionalFormatting sqref="E7:O7 Q7:S7">
    <cfRule type="expression" dxfId="331" priority="58">
      <formula>($D$7="C")</formula>
    </cfRule>
    <cfRule type="expression" dxfId="330" priority="63">
      <formula>($D$7="R")</formula>
    </cfRule>
  </conditionalFormatting>
  <conditionalFormatting sqref="E8:O8 Q8:S8">
    <cfRule type="expression" dxfId="329" priority="56">
      <formula>($D$8="C")</formula>
    </cfRule>
    <cfRule type="expression" dxfId="328" priority="57">
      <formula>($D$8="R")</formula>
    </cfRule>
  </conditionalFormatting>
  <conditionalFormatting sqref="E9:O9 Q9:S9">
    <cfRule type="expression" dxfId="327" priority="54">
      <formula>($D$9="R")</formula>
    </cfRule>
    <cfRule type="expression" dxfId="326" priority="55">
      <formula>($D$9="C")</formula>
    </cfRule>
  </conditionalFormatting>
  <conditionalFormatting sqref="E10:O10 Q10:S10">
    <cfRule type="expression" dxfId="325" priority="52">
      <formula>($D$10="R")</formula>
    </cfRule>
    <cfRule type="expression" dxfId="324" priority="53">
      <formula>($D$10="C")</formula>
    </cfRule>
  </conditionalFormatting>
  <conditionalFormatting sqref="E11:O11 Q11:S11">
    <cfRule type="expression" dxfId="323" priority="48">
      <formula>($D$11="C")</formula>
    </cfRule>
    <cfRule type="expression" dxfId="322" priority="50">
      <formula>($D$11="R")</formula>
    </cfRule>
  </conditionalFormatting>
  <conditionalFormatting sqref="E12:O12 Q12:S12">
    <cfRule type="expression" dxfId="321" priority="46">
      <formula>($D$12="C")</formula>
    </cfRule>
    <cfRule type="expression" dxfId="320" priority="47">
      <formula>($D$12="R")</formula>
    </cfRule>
  </conditionalFormatting>
  <conditionalFormatting sqref="E13:O13 Q13:S13">
    <cfRule type="expression" dxfId="319" priority="24">
      <formula>($D$13="C")</formula>
    </cfRule>
    <cfRule type="expression" dxfId="318" priority="45">
      <formula>($D$13="R")</formula>
    </cfRule>
  </conditionalFormatting>
  <conditionalFormatting sqref="E14:O14 Q14:S14">
    <cfRule type="expression" dxfId="317" priority="23">
      <formula>($D$14="C")</formula>
    </cfRule>
    <cfRule type="expression" dxfId="316" priority="44">
      <formula>($D$14="R")</formula>
    </cfRule>
  </conditionalFormatting>
  <conditionalFormatting sqref="E15:O15 Q15:S15">
    <cfRule type="expression" dxfId="315" priority="22">
      <formula>($D$15="C")</formula>
    </cfRule>
    <cfRule type="expression" dxfId="314" priority="43">
      <formula>($D$15="R")</formula>
    </cfRule>
  </conditionalFormatting>
  <conditionalFormatting sqref="E16:O16 Q16:S16">
    <cfRule type="expression" dxfId="313" priority="21">
      <formula>($D$16="C")</formula>
    </cfRule>
    <cfRule type="expression" dxfId="312" priority="42">
      <formula>($D$16="R")</formula>
    </cfRule>
  </conditionalFormatting>
  <conditionalFormatting sqref="E17:O17 Q17:S17">
    <cfRule type="expression" dxfId="311" priority="20">
      <formula>($D$17="C")</formula>
    </cfRule>
    <cfRule type="expression" dxfId="310" priority="41">
      <formula>($D$17="R")</formula>
    </cfRule>
  </conditionalFormatting>
  <conditionalFormatting sqref="E18:O18 Q18:S18">
    <cfRule type="expression" dxfId="309" priority="19">
      <formula>($D$18="C")</formula>
    </cfRule>
    <cfRule type="expression" dxfId="308" priority="40">
      <formula>($D$18="R")</formula>
    </cfRule>
  </conditionalFormatting>
  <conditionalFormatting sqref="E19:O19 Q19:S19">
    <cfRule type="expression" dxfId="307" priority="18">
      <formula>($D$19="C")</formula>
    </cfRule>
    <cfRule type="expression" dxfId="306" priority="39">
      <formula>($D$19="R")</formula>
    </cfRule>
  </conditionalFormatting>
  <conditionalFormatting sqref="E20:O20 Q20:S20">
    <cfRule type="expression" dxfId="305" priority="17">
      <formula>($D$20="C")</formula>
    </cfRule>
    <cfRule type="expression" dxfId="304" priority="38">
      <formula>($D$20="R")</formula>
    </cfRule>
  </conditionalFormatting>
  <conditionalFormatting sqref="E21:O21 Q21:S21">
    <cfRule type="expression" dxfId="303" priority="16">
      <formula>($D$21="C")</formula>
    </cfRule>
    <cfRule type="expression" dxfId="302" priority="37">
      <formula>($D$21="R")</formula>
    </cfRule>
  </conditionalFormatting>
  <conditionalFormatting sqref="E22:O22 Q22:S22">
    <cfRule type="expression" dxfId="301" priority="36">
      <formula>($D$22="R")</formula>
    </cfRule>
    <cfRule type="expression" dxfId="300" priority="49">
      <formula>($D$22="C")</formula>
    </cfRule>
  </conditionalFormatting>
  <conditionalFormatting sqref="E23:O23 Q23:S23">
    <cfRule type="expression" dxfId="299" priority="15">
      <formula>($D$23="C")</formula>
    </cfRule>
    <cfRule type="expression" dxfId="298" priority="35">
      <formula>($D$23="R")</formula>
    </cfRule>
  </conditionalFormatting>
  <conditionalFormatting sqref="E24:O24 Q24:S24">
    <cfRule type="expression" dxfId="297" priority="14">
      <formula>($D$24="C")</formula>
    </cfRule>
    <cfRule type="expression" dxfId="296" priority="51">
      <formula>($D$24="R")</formula>
    </cfRule>
  </conditionalFormatting>
  <conditionalFormatting sqref="E25:O25 Q25:S25">
    <cfRule type="expression" dxfId="295" priority="13">
      <formula>($D$25="C")</formula>
    </cfRule>
    <cfRule type="expression" dxfId="294" priority="34">
      <formula>($D$25="R")</formula>
    </cfRule>
  </conditionalFormatting>
  <conditionalFormatting sqref="E26:O26 Q26:S26">
    <cfRule type="expression" dxfId="293" priority="12">
      <formula>($D$26="C")</formula>
    </cfRule>
    <cfRule type="expression" dxfId="292" priority="33">
      <formula>($D$26="R")</formula>
    </cfRule>
  </conditionalFormatting>
  <conditionalFormatting sqref="E27:O27 Q27:S27">
    <cfRule type="expression" dxfId="291" priority="11">
      <formula>($D$27="C")</formula>
    </cfRule>
    <cfRule type="expression" dxfId="290" priority="32">
      <formula>($D$27="R")</formula>
    </cfRule>
  </conditionalFormatting>
  <conditionalFormatting sqref="E28:O28 Q28:S28">
    <cfRule type="expression" dxfId="289" priority="10">
      <formula>($D$28="C")</formula>
    </cfRule>
    <cfRule type="expression" dxfId="288" priority="31">
      <formula>($D$28="R")</formula>
    </cfRule>
  </conditionalFormatting>
  <conditionalFormatting sqref="E29:O29 Q29:S29">
    <cfRule type="expression" dxfId="287" priority="9">
      <formula>($D$29="C")</formula>
    </cfRule>
    <cfRule type="expression" dxfId="286" priority="30">
      <formula>($D$29="R")</formula>
    </cfRule>
  </conditionalFormatting>
  <conditionalFormatting sqref="E30:O30 Q30:S30">
    <cfRule type="expression" dxfId="285" priority="8">
      <formula>($D$30="C")</formula>
    </cfRule>
    <cfRule type="expression" dxfId="284" priority="29">
      <formula>($D$30="R")</formula>
    </cfRule>
  </conditionalFormatting>
  <conditionalFormatting sqref="E31:O31 Q31:S31">
    <cfRule type="expression" dxfId="283" priority="7">
      <formula>($D$31="C")</formula>
    </cfRule>
    <cfRule type="expression" dxfId="282" priority="28">
      <formula>($D$31="R")</formula>
    </cfRule>
  </conditionalFormatting>
  <conditionalFormatting sqref="E32:O32 Q32:S32">
    <cfRule type="expression" dxfId="281" priority="6">
      <formula>($D$32="C")</formula>
    </cfRule>
    <cfRule type="expression" dxfId="280" priority="27">
      <formula>($D$32="R")</formula>
    </cfRule>
  </conditionalFormatting>
  <conditionalFormatting sqref="E33:O33 Q33:S33">
    <cfRule type="expression" dxfId="279" priority="5">
      <formula>($D$33="C")</formula>
    </cfRule>
    <cfRule type="expression" dxfId="278" priority="26">
      <formula>($D$33="R")</formula>
    </cfRule>
  </conditionalFormatting>
  <conditionalFormatting sqref="E34:O34 Q34:S34">
    <cfRule type="expression" dxfId="277" priority="4">
      <formula>($D$34="C")</formula>
    </cfRule>
    <cfRule type="expression" dxfId="276" priority="25">
      <formula>($D$34="R")</formula>
    </cfRule>
  </conditionalFormatting>
  <dataValidations count="2">
    <dataValidation type="list" allowBlank="1" showInputMessage="1" showErrorMessage="1" sqref="E4:O34" xr:uid="{00000000-0002-0000-0900-000000000000}">
      <formula1>$Y$2:$Y$5</formula1>
    </dataValidation>
    <dataValidation type="list" allowBlank="1" showInputMessage="1" showErrorMessage="1" sqref="D4:D34" xr:uid="{00000000-0002-0000-0900-000001000000}">
      <formula1>$Z$2:$Z$6</formula1>
    </dataValidation>
  </dataValidations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Z45"/>
  <sheetViews>
    <sheetView workbookViewId="0">
      <selection activeCell="A2" sqref="A2:D2"/>
    </sheetView>
  </sheetViews>
  <sheetFormatPr defaultColWidth="8.77734375" defaultRowHeight="13.95" customHeight="1" x14ac:dyDescent="0.25"/>
  <cols>
    <col min="1" max="1" width="16.6640625" style="11" customWidth="1"/>
    <col min="2" max="2" width="11.33203125" style="12" customWidth="1"/>
    <col min="3" max="3" width="13.77734375" style="12" customWidth="1"/>
    <col min="4" max="4" width="10.6640625" style="13" bestFit="1" customWidth="1"/>
    <col min="5" max="6" width="9.33203125" style="14" customWidth="1"/>
    <col min="7" max="7" width="8.77734375" style="15" customWidth="1"/>
    <col min="8" max="15" width="8.77734375" style="15"/>
    <col min="16" max="16" width="3.44140625" style="15" customWidth="1"/>
    <col min="17" max="17" width="13.6640625" style="1" customWidth="1"/>
    <col min="18" max="19" width="13.6640625" style="16" customWidth="1"/>
    <col min="20" max="20" width="36.109375" style="16" customWidth="1"/>
    <col min="21" max="16384" width="8.77734375" style="16"/>
  </cols>
  <sheetData>
    <row r="1" spans="1:26" ht="9.75" customHeight="1" thickBot="1" x14ac:dyDescent="0.3">
      <c r="E1" s="15"/>
      <c r="F1" s="15"/>
      <c r="O1" s="16"/>
      <c r="P1" s="16"/>
      <c r="Q1" s="16"/>
      <c r="Y1" s="355" t="s">
        <v>130</v>
      </c>
      <c r="Z1" s="355"/>
    </row>
    <row r="2" spans="1:26" ht="21.75" customHeight="1" thickBot="1" x14ac:dyDescent="0.25">
      <c r="A2" s="362" t="s">
        <v>52</v>
      </c>
      <c r="B2" s="363"/>
      <c r="C2" s="363"/>
      <c r="D2" s="363"/>
      <c r="E2" s="364" t="s">
        <v>136</v>
      </c>
      <c r="F2" s="356" t="s">
        <v>376</v>
      </c>
      <c r="G2" s="354"/>
      <c r="H2" s="353" t="s">
        <v>10</v>
      </c>
      <c r="I2" s="354"/>
      <c r="J2" s="356" t="s">
        <v>270</v>
      </c>
      <c r="K2" s="353"/>
      <c r="L2" s="356" t="s">
        <v>278</v>
      </c>
      <c r="M2" s="354"/>
      <c r="N2" s="356" t="s">
        <v>271</v>
      </c>
      <c r="O2" s="354"/>
      <c r="P2" s="366"/>
      <c r="Q2" s="353" t="s">
        <v>137</v>
      </c>
      <c r="R2" s="353"/>
      <c r="S2" s="354"/>
      <c r="Y2" s="86"/>
      <c r="Z2" s="87"/>
    </row>
    <row r="3" spans="1:26" ht="13.95" customHeight="1" thickBot="1" x14ac:dyDescent="0.3">
      <c r="A3" s="138" t="s">
        <v>373</v>
      </c>
      <c r="B3" s="17" t="s">
        <v>372</v>
      </c>
      <c r="C3" s="17" t="s">
        <v>28</v>
      </c>
      <c r="D3" s="17" t="s">
        <v>307</v>
      </c>
      <c r="E3" s="365"/>
      <c r="F3" s="108" t="s">
        <v>193</v>
      </c>
      <c r="G3" s="114" t="s">
        <v>306</v>
      </c>
      <c r="H3" s="119" t="s">
        <v>193</v>
      </c>
      <c r="I3" s="114" t="s">
        <v>306</v>
      </c>
      <c r="J3" s="108" t="s">
        <v>193</v>
      </c>
      <c r="K3" s="126" t="s">
        <v>306</v>
      </c>
      <c r="L3" s="119" t="s">
        <v>193</v>
      </c>
      <c r="M3" s="114" t="s">
        <v>306</v>
      </c>
      <c r="N3" s="108" t="s">
        <v>193</v>
      </c>
      <c r="O3" s="114" t="s">
        <v>306</v>
      </c>
      <c r="P3" s="367"/>
      <c r="Q3" s="127" t="s">
        <v>363</v>
      </c>
      <c r="R3" s="115" t="s">
        <v>364</v>
      </c>
      <c r="S3" s="120" t="s">
        <v>187</v>
      </c>
      <c r="T3" s="18" t="s">
        <v>375</v>
      </c>
      <c r="Y3" s="88" t="s">
        <v>63</v>
      </c>
      <c r="Z3" s="89" t="s">
        <v>69</v>
      </c>
    </row>
    <row r="4" spans="1:26" ht="13.95" customHeight="1" x14ac:dyDescent="0.2">
      <c r="A4" s="134">
        <v>43221</v>
      </c>
      <c r="B4" s="260" t="s">
        <v>25</v>
      </c>
      <c r="C4" s="215" t="s">
        <v>9</v>
      </c>
      <c r="D4" s="20" t="s">
        <v>33</v>
      </c>
      <c r="E4" s="72"/>
      <c r="F4" s="71"/>
      <c r="G4" s="66"/>
      <c r="H4" s="71"/>
      <c r="I4" s="66"/>
      <c r="J4" s="70"/>
      <c r="K4" s="66"/>
      <c r="L4" s="70"/>
      <c r="M4" s="66"/>
      <c r="N4" s="70"/>
      <c r="O4" s="66"/>
      <c r="P4" s="367"/>
      <c r="Q4" s="128"/>
      <c r="R4" s="72"/>
      <c r="S4" s="121"/>
      <c r="T4" s="25"/>
      <c r="Y4" s="88" t="s">
        <v>64</v>
      </c>
      <c r="Z4" s="89" t="s">
        <v>61</v>
      </c>
    </row>
    <row r="5" spans="1:26" ht="13.95" customHeight="1" thickBot="1" x14ac:dyDescent="0.25">
      <c r="A5" s="135">
        <v>43222</v>
      </c>
      <c r="B5" s="207" t="s">
        <v>25</v>
      </c>
      <c r="C5" s="215" t="s">
        <v>202</v>
      </c>
      <c r="D5" s="27" t="s">
        <v>34</v>
      </c>
      <c r="E5" s="30"/>
      <c r="F5" s="24"/>
      <c r="G5" s="67"/>
      <c r="H5" s="24"/>
      <c r="I5" s="67"/>
      <c r="J5" s="22"/>
      <c r="K5" s="67"/>
      <c r="L5" s="22"/>
      <c r="M5" s="67"/>
      <c r="N5" s="22"/>
      <c r="O5" s="67"/>
      <c r="P5" s="367"/>
      <c r="Q5" s="15"/>
      <c r="R5" s="30"/>
      <c r="S5" s="122"/>
      <c r="T5" s="25"/>
      <c r="Y5" s="90" t="s">
        <v>65</v>
      </c>
      <c r="Z5" s="89" t="s">
        <v>62</v>
      </c>
    </row>
    <row r="6" spans="1:26" ht="13.95" customHeight="1" thickBot="1" x14ac:dyDescent="0.25">
      <c r="A6" s="135">
        <v>43223</v>
      </c>
      <c r="B6" s="207" t="s">
        <v>25</v>
      </c>
      <c r="C6" s="281"/>
      <c r="D6" s="27" t="s">
        <v>35</v>
      </c>
      <c r="E6" s="30"/>
      <c r="F6" s="24"/>
      <c r="G6" s="67"/>
      <c r="H6" s="24"/>
      <c r="I6" s="67"/>
      <c r="J6" s="22"/>
      <c r="K6" s="67"/>
      <c r="L6" s="22"/>
      <c r="M6" s="67"/>
      <c r="N6" s="22"/>
      <c r="O6" s="67"/>
      <c r="P6" s="367"/>
      <c r="Q6" s="15"/>
      <c r="R6" s="30"/>
      <c r="S6" s="122"/>
      <c r="T6" s="25"/>
      <c r="Z6" s="91" t="s">
        <v>374</v>
      </c>
    </row>
    <row r="7" spans="1:26" ht="13.95" customHeight="1" x14ac:dyDescent="0.2">
      <c r="A7" s="135">
        <v>43224</v>
      </c>
      <c r="B7" s="208"/>
      <c r="C7" s="29"/>
      <c r="D7" s="27" t="s">
        <v>36</v>
      </c>
      <c r="E7" s="30"/>
      <c r="F7" s="24"/>
      <c r="G7" s="67"/>
      <c r="H7" s="24"/>
      <c r="I7" s="67"/>
      <c r="J7" s="22"/>
      <c r="K7" s="67"/>
      <c r="L7" s="22"/>
      <c r="M7" s="67"/>
      <c r="N7" s="22"/>
      <c r="O7" s="67"/>
      <c r="P7" s="367"/>
      <c r="Q7" s="15"/>
      <c r="R7" s="30"/>
      <c r="S7" s="122"/>
      <c r="T7" s="25"/>
    </row>
    <row r="8" spans="1:26" ht="13.95" customHeight="1" x14ac:dyDescent="0.2">
      <c r="A8" s="135">
        <v>43225</v>
      </c>
      <c r="B8" s="208"/>
      <c r="C8" s="29"/>
      <c r="D8" s="27" t="s">
        <v>36</v>
      </c>
      <c r="E8" s="30"/>
      <c r="F8" s="24"/>
      <c r="G8" s="67"/>
      <c r="H8" s="24"/>
      <c r="I8" s="67"/>
      <c r="J8" s="22"/>
      <c r="K8" s="67"/>
      <c r="L8" s="22"/>
      <c r="M8" s="67"/>
      <c r="N8" s="22"/>
      <c r="O8" s="67"/>
      <c r="P8" s="367"/>
      <c r="Q8" s="15"/>
      <c r="R8" s="30"/>
      <c r="S8" s="122"/>
      <c r="T8" s="25"/>
    </row>
    <row r="9" spans="1:26" ht="13.95" customHeight="1" x14ac:dyDescent="0.2">
      <c r="A9" s="135">
        <v>43226</v>
      </c>
      <c r="B9" s="208"/>
      <c r="C9" s="29"/>
      <c r="D9" s="27" t="s">
        <v>36</v>
      </c>
      <c r="E9" s="30"/>
      <c r="F9" s="24"/>
      <c r="G9" s="67"/>
      <c r="H9" s="24"/>
      <c r="I9" s="67"/>
      <c r="J9" s="22"/>
      <c r="K9" s="67"/>
      <c r="L9" s="22"/>
      <c r="M9" s="67"/>
      <c r="N9" s="22"/>
      <c r="O9" s="67"/>
      <c r="P9" s="367"/>
      <c r="Q9" s="15"/>
      <c r="R9" s="30"/>
      <c r="S9" s="122"/>
      <c r="T9" s="25"/>
    </row>
    <row r="10" spans="1:26" ht="13.95" customHeight="1" x14ac:dyDescent="0.2">
      <c r="A10" s="135">
        <v>43227</v>
      </c>
      <c r="B10" s="207" t="s">
        <v>25</v>
      </c>
      <c r="C10" s="132"/>
      <c r="D10" s="27" t="s">
        <v>37</v>
      </c>
      <c r="E10" s="30"/>
      <c r="F10" s="24"/>
      <c r="G10" s="67"/>
      <c r="H10" s="24"/>
      <c r="I10" s="67"/>
      <c r="J10" s="22"/>
      <c r="K10" s="67"/>
      <c r="L10" s="22"/>
      <c r="M10" s="67"/>
      <c r="N10" s="23"/>
      <c r="O10" s="67"/>
      <c r="P10" s="367"/>
      <c r="Q10" s="15"/>
      <c r="R10" s="30"/>
      <c r="S10" s="122"/>
      <c r="T10" s="25"/>
    </row>
    <row r="11" spans="1:26" ht="13.95" customHeight="1" x14ac:dyDescent="0.2">
      <c r="A11" s="135">
        <v>43228</v>
      </c>
      <c r="B11" s="207" t="s">
        <v>25</v>
      </c>
      <c r="C11" s="132" t="s">
        <v>198</v>
      </c>
      <c r="D11" s="27" t="s">
        <v>33</v>
      </c>
      <c r="E11" s="30"/>
      <c r="F11" s="24"/>
      <c r="G11" s="67"/>
      <c r="H11" s="24"/>
      <c r="I11" s="67"/>
      <c r="J11" s="22"/>
      <c r="K11" s="67"/>
      <c r="L11" s="22"/>
      <c r="M11" s="67"/>
      <c r="N11" s="23"/>
      <c r="O11" s="67"/>
      <c r="P11" s="367"/>
      <c r="Q11" s="15"/>
      <c r="R11" s="30"/>
      <c r="S11" s="122"/>
      <c r="T11" s="25"/>
    </row>
    <row r="12" spans="1:26" ht="13.95" customHeight="1" x14ac:dyDescent="0.2">
      <c r="A12" s="135">
        <v>43229</v>
      </c>
      <c r="B12" s="207" t="s">
        <v>25</v>
      </c>
      <c r="C12" s="132"/>
      <c r="D12" s="27" t="s">
        <v>37</v>
      </c>
      <c r="E12" s="30"/>
      <c r="F12" s="24"/>
      <c r="G12" s="67"/>
      <c r="H12" s="24"/>
      <c r="I12" s="67"/>
      <c r="J12" s="22"/>
      <c r="K12" s="67"/>
      <c r="L12" s="22"/>
      <c r="M12" s="67"/>
      <c r="N12" s="23"/>
      <c r="O12" s="67"/>
      <c r="P12" s="367"/>
      <c r="Q12" s="15"/>
      <c r="R12" s="30"/>
      <c r="S12" s="122"/>
      <c r="T12" s="25"/>
    </row>
    <row r="13" spans="1:26" ht="13.95" customHeight="1" x14ac:dyDescent="0.2">
      <c r="A13" s="135">
        <v>43230</v>
      </c>
      <c r="B13" s="207" t="s">
        <v>25</v>
      </c>
      <c r="C13" s="132"/>
      <c r="D13" s="27" t="s">
        <v>37</v>
      </c>
      <c r="E13" s="30"/>
      <c r="F13" s="24"/>
      <c r="G13" s="67"/>
      <c r="H13" s="24"/>
      <c r="I13" s="67"/>
      <c r="J13" s="22"/>
      <c r="K13" s="67"/>
      <c r="L13" s="22"/>
      <c r="M13" s="67"/>
      <c r="N13" s="23"/>
      <c r="O13" s="67"/>
      <c r="P13" s="367"/>
      <c r="Q13" s="15"/>
      <c r="R13" s="30"/>
      <c r="S13" s="122"/>
      <c r="T13" s="25"/>
    </row>
    <row r="14" spans="1:26" ht="13.95" customHeight="1" x14ac:dyDescent="0.2">
      <c r="A14" s="135">
        <v>43231</v>
      </c>
      <c r="B14" s="208"/>
      <c r="C14" s="29"/>
      <c r="D14" s="27" t="s">
        <v>38</v>
      </c>
      <c r="E14" s="30"/>
      <c r="F14" s="24"/>
      <c r="G14" s="67"/>
      <c r="H14" s="24"/>
      <c r="I14" s="67"/>
      <c r="J14" s="22"/>
      <c r="K14" s="67"/>
      <c r="L14" s="22"/>
      <c r="M14" s="67"/>
      <c r="N14" s="23"/>
      <c r="O14" s="67"/>
      <c r="P14" s="367"/>
      <c r="Q14" s="15"/>
      <c r="R14" s="30"/>
      <c r="S14" s="122"/>
      <c r="T14" s="25"/>
    </row>
    <row r="15" spans="1:26" ht="13.95" customHeight="1" x14ac:dyDescent="0.2">
      <c r="A15" s="135">
        <v>43232</v>
      </c>
      <c r="B15" s="208"/>
      <c r="C15" s="29"/>
      <c r="D15" s="27" t="s">
        <v>36</v>
      </c>
      <c r="E15" s="30"/>
      <c r="F15" s="24"/>
      <c r="G15" s="67"/>
      <c r="H15" s="24"/>
      <c r="I15" s="67"/>
      <c r="J15" s="22"/>
      <c r="K15" s="67"/>
      <c r="L15" s="22"/>
      <c r="M15" s="67"/>
      <c r="N15" s="23"/>
      <c r="O15" s="67"/>
      <c r="P15" s="367"/>
      <c r="Q15" s="15"/>
      <c r="R15" s="30"/>
      <c r="S15" s="122"/>
      <c r="T15" s="25"/>
    </row>
    <row r="16" spans="1:26" ht="13.95" customHeight="1" x14ac:dyDescent="0.2">
      <c r="A16" s="135">
        <v>43233</v>
      </c>
      <c r="B16" s="208"/>
      <c r="C16" s="29"/>
      <c r="D16" s="27" t="s">
        <v>38</v>
      </c>
      <c r="E16" s="30"/>
      <c r="F16" s="24"/>
      <c r="G16" s="67"/>
      <c r="H16" s="24"/>
      <c r="I16" s="67"/>
      <c r="J16" s="22"/>
      <c r="K16" s="67"/>
      <c r="L16" s="22"/>
      <c r="M16" s="67"/>
      <c r="N16" s="23"/>
      <c r="O16" s="67"/>
      <c r="P16" s="367"/>
      <c r="Q16" s="15"/>
      <c r="R16" s="30"/>
      <c r="S16" s="122"/>
      <c r="T16" s="25"/>
    </row>
    <row r="17" spans="1:20" ht="13.95" customHeight="1" x14ac:dyDescent="0.2">
      <c r="A17" s="135">
        <v>43234</v>
      </c>
      <c r="B17" s="207" t="s">
        <v>25</v>
      </c>
      <c r="C17" s="267"/>
      <c r="D17" s="27" t="s">
        <v>37</v>
      </c>
      <c r="E17" s="30"/>
      <c r="F17" s="24"/>
      <c r="G17" s="67"/>
      <c r="H17" s="24"/>
      <c r="I17" s="67"/>
      <c r="J17" s="22"/>
      <c r="K17" s="67"/>
      <c r="L17" s="22"/>
      <c r="M17" s="67"/>
      <c r="N17" s="23"/>
      <c r="O17" s="67"/>
      <c r="P17" s="367"/>
      <c r="Q17" s="15"/>
      <c r="R17" s="30"/>
      <c r="S17" s="122"/>
      <c r="T17" s="25"/>
    </row>
    <row r="18" spans="1:20" ht="13.95" customHeight="1" x14ac:dyDescent="0.2">
      <c r="A18" s="135">
        <v>43235</v>
      </c>
      <c r="B18" s="207" t="s">
        <v>25</v>
      </c>
      <c r="C18" s="267" t="s">
        <v>8</v>
      </c>
      <c r="D18" s="27" t="s">
        <v>37</v>
      </c>
      <c r="E18" s="30"/>
      <c r="F18" s="24"/>
      <c r="G18" s="67"/>
      <c r="H18" s="24"/>
      <c r="I18" s="67"/>
      <c r="J18" s="22"/>
      <c r="K18" s="67"/>
      <c r="L18" s="22"/>
      <c r="M18" s="67"/>
      <c r="N18" s="23"/>
      <c r="O18" s="67"/>
      <c r="P18" s="367"/>
      <c r="Q18" s="15"/>
      <c r="R18" s="30"/>
      <c r="S18" s="122"/>
      <c r="T18" s="25"/>
    </row>
    <row r="19" spans="1:20" ht="13.95" customHeight="1" x14ac:dyDescent="0.2">
      <c r="A19" s="135">
        <v>43236</v>
      </c>
      <c r="B19" s="207" t="s">
        <v>25</v>
      </c>
      <c r="C19" s="267"/>
      <c r="D19" s="27" t="s">
        <v>37</v>
      </c>
      <c r="E19" s="30"/>
      <c r="F19" s="24"/>
      <c r="G19" s="67"/>
      <c r="H19" s="24"/>
      <c r="I19" s="67"/>
      <c r="J19" s="22"/>
      <c r="K19" s="67"/>
      <c r="L19" s="22"/>
      <c r="M19" s="67"/>
      <c r="N19" s="23"/>
      <c r="O19" s="67"/>
      <c r="P19" s="367"/>
      <c r="Q19" s="15"/>
      <c r="R19" s="30"/>
      <c r="S19" s="122"/>
      <c r="T19" s="25"/>
    </row>
    <row r="20" spans="1:20" ht="13.95" customHeight="1" x14ac:dyDescent="0.2">
      <c r="A20" s="135">
        <v>43237</v>
      </c>
      <c r="B20" s="207" t="s">
        <v>25</v>
      </c>
      <c r="C20" s="267"/>
      <c r="D20" s="27" t="s">
        <v>37</v>
      </c>
      <c r="E20" s="30"/>
      <c r="F20" s="24"/>
      <c r="G20" s="67"/>
      <c r="H20" s="24"/>
      <c r="I20" s="67"/>
      <c r="J20" s="22"/>
      <c r="K20" s="67"/>
      <c r="L20" s="22"/>
      <c r="M20" s="67"/>
      <c r="N20" s="23"/>
      <c r="O20" s="67"/>
      <c r="P20" s="367"/>
      <c r="Q20" s="15"/>
      <c r="R20" s="30"/>
      <c r="S20" s="122"/>
      <c r="T20" s="25"/>
    </row>
    <row r="21" spans="1:20" ht="13.95" customHeight="1" x14ac:dyDescent="0.2">
      <c r="A21" s="135">
        <v>43238</v>
      </c>
      <c r="B21" s="208"/>
      <c r="C21" s="29"/>
      <c r="D21" s="27" t="s">
        <v>39</v>
      </c>
      <c r="E21" s="30"/>
      <c r="F21" s="24"/>
      <c r="G21" s="67"/>
      <c r="H21" s="24"/>
      <c r="I21" s="67"/>
      <c r="J21" s="22"/>
      <c r="K21" s="67"/>
      <c r="L21" s="22"/>
      <c r="M21" s="67"/>
      <c r="N21" s="23"/>
      <c r="O21" s="67"/>
      <c r="P21" s="367"/>
      <c r="Q21" s="15"/>
      <c r="R21" s="30"/>
      <c r="S21" s="122"/>
      <c r="T21" s="25"/>
    </row>
    <row r="22" spans="1:20" ht="13.95" customHeight="1" x14ac:dyDescent="0.2">
      <c r="A22" s="135">
        <v>43239</v>
      </c>
      <c r="B22" s="208"/>
      <c r="C22" s="29"/>
      <c r="D22" s="27" t="s">
        <v>36</v>
      </c>
      <c r="E22" s="30"/>
      <c r="F22" s="24"/>
      <c r="G22" s="67"/>
      <c r="H22" s="24"/>
      <c r="I22" s="67"/>
      <c r="J22" s="22"/>
      <c r="K22" s="67"/>
      <c r="L22" s="22"/>
      <c r="M22" s="67"/>
      <c r="N22" s="23"/>
      <c r="O22" s="67"/>
      <c r="P22" s="367"/>
      <c r="Q22" s="15"/>
      <c r="R22" s="30"/>
      <c r="S22" s="122"/>
      <c r="T22" s="25"/>
    </row>
    <row r="23" spans="1:20" ht="13.95" customHeight="1" x14ac:dyDescent="0.2">
      <c r="A23" s="135">
        <v>43240</v>
      </c>
      <c r="B23" s="208"/>
      <c r="C23" s="29"/>
      <c r="D23" s="27" t="s">
        <v>36</v>
      </c>
      <c r="E23" s="30"/>
      <c r="F23" s="24"/>
      <c r="G23" s="67"/>
      <c r="H23" s="24"/>
      <c r="I23" s="67"/>
      <c r="J23" s="22"/>
      <c r="K23" s="67"/>
      <c r="L23" s="22"/>
      <c r="M23" s="67"/>
      <c r="N23" s="23"/>
      <c r="O23" s="67"/>
      <c r="P23" s="367"/>
      <c r="Q23" s="15"/>
      <c r="R23" s="30"/>
      <c r="S23" s="122"/>
      <c r="T23" s="25"/>
    </row>
    <row r="24" spans="1:20" ht="13.95" customHeight="1" x14ac:dyDescent="0.2">
      <c r="A24" s="135">
        <v>43241</v>
      </c>
      <c r="B24" s="207" t="s">
        <v>25</v>
      </c>
      <c r="C24" s="263"/>
      <c r="D24" s="27" t="s">
        <v>37</v>
      </c>
      <c r="E24" s="30"/>
      <c r="F24" s="24"/>
      <c r="G24" s="67"/>
      <c r="H24" s="24"/>
      <c r="I24" s="67"/>
      <c r="J24" s="22"/>
      <c r="K24" s="67"/>
      <c r="L24" s="22"/>
      <c r="M24" s="67"/>
      <c r="N24" s="23"/>
      <c r="O24" s="67"/>
      <c r="P24" s="367"/>
      <c r="Q24" s="15"/>
      <c r="R24" s="30"/>
      <c r="S24" s="122"/>
      <c r="T24" s="25"/>
    </row>
    <row r="25" spans="1:20" ht="13.95" customHeight="1" x14ac:dyDescent="0.2">
      <c r="A25" s="135">
        <v>43242</v>
      </c>
      <c r="B25" s="207" t="s">
        <v>25</v>
      </c>
      <c r="C25" s="263" t="s">
        <v>205</v>
      </c>
      <c r="D25" s="27" t="s">
        <v>37</v>
      </c>
      <c r="E25" s="30"/>
      <c r="F25" s="24"/>
      <c r="G25" s="67"/>
      <c r="H25" s="24"/>
      <c r="I25" s="67"/>
      <c r="J25" s="22"/>
      <c r="K25" s="67"/>
      <c r="L25" s="22"/>
      <c r="M25" s="67"/>
      <c r="N25" s="23"/>
      <c r="O25" s="67"/>
      <c r="P25" s="367"/>
      <c r="Q25" s="15"/>
      <c r="R25" s="30"/>
      <c r="S25" s="122"/>
      <c r="T25" s="25"/>
    </row>
    <row r="26" spans="1:20" ht="13.95" customHeight="1" x14ac:dyDescent="0.2">
      <c r="A26" s="135">
        <v>43243</v>
      </c>
      <c r="B26" s="207" t="s">
        <v>25</v>
      </c>
      <c r="C26" s="263"/>
      <c r="D26" s="27" t="s">
        <v>37</v>
      </c>
      <c r="E26" s="30"/>
      <c r="F26" s="24"/>
      <c r="G26" s="67"/>
      <c r="H26" s="24"/>
      <c r="I26" s="67"/>
      <c r="J26" s="22"/>
      <c r="K26" s="67"/>
      <c r="L26" s="22"/>
      <c r="M26" s="67"/>
      <c r="N26" s="23"/>
      <c r="O26" s="67"/>
      <c r="P26" s="367"/>
      <c r="Q26" s="15"/>
      <c r="R26" s="30"/>
      <c r="S26" s="122"/>
      <c r="T26" s="25"/>
    </row>
    <row r="27" spans="1:20" ht="13.95" customHeight="1" x14ac:dyDescent="0.2">
      <c r="A27" s="135">
        <v>43244</v>
      </c>
      <c r="B27" s="207" t="s">
        <v>25</v>
      </c>
      <c r="C27" s="263"/>
      <c r="D27" s="27" t="s">
        <v>40</v>
      </c>
      <c r="E27" s="30"/>
      <c r="F27" s="24"/>
      <c r="G27" s="67"/>
      <c r="H27" s="24"/>
      <c r="I27" s="67"/>
      <c r="J27" s="22"/>
      <c r="K27" s="67"/>
      <c r="L27" s="22"/>
      <c r="M27" s="67"/>
      <c r="N27" s="23"/>
      <c r="O27" s="67"/>
      <c r="P27" s="367"/>
      <c r="Q27" s="15"/>
      <c r="R27" s="30"/>
      <c r="S27" s="122"/>
      <c r="T27" s="25"/>
    </row>
    <row r="28" spans="1:20" ht="13.95" customHeight="1" x14ac:dyDescent="0.2">
      <c r="A28" s="135">
        <v>43245</v>
      </c>
      <c r="B28" s="280"/>
      <c r="C28" s="29"/>
      <c r="D28" s="27" t="s">
        <v>38</v>
      </c>
      <c r="E28" s="30"/>
      <c r="F28" s="24"/>
      <c r="G28" s="67"/>
      <c r="H28" s="24"/>
      <c r="I28" s="67"/>
      <c r="J28" s="22"/>
      <c r="K28" s="67"/>
      <c r="L28" s="22"/>
      <c r="M28" s="67"/>
      <c r="N28" s="23"/>
      <c r="O28" s="67"/>
      <c r="P28" s="367"/>
      <c r="Q28" s="15"/>
      <c r="R28" s="30"/>
      <c r="S28" s="122"/>
      <c r="T28" s="25"/>
    </row>
    <row r="29" spans="1:20" ht="13.95" customHeight="1" x14ac:dyDescent="0.2">
      <c r="A29" s="135">
        <v>43246</v>
      </c>
      <c r="B29" s="280" t="s">
        <v>26</v>
      </c>
      <c r="C29" s="29"/>
      <c r="D29" s="27" t="s">
        <v>361</v>
      </c>
      <c r="E29" s="30"/>
      <c r="F29" s="24"/>
      <c r="G29" s="67"/>
      <c r="H29" s="24"/>
      <c r="I29" s="67"/>
      <c r="J29" s="22"/>
      <c r="K29" s="67"/>
      <c r="L29" s="22"/>
      <c r="M29" s="67"/>
      <c r="N29" s="23"/>
      <c r="O29" s="67"/>
      <c r="P29" s="367"/>
      <c r="Q29" s="15"/>
      <c r="R29" s="30"/>
      <c r="S29" s="122"/>
      <c r="T29" s="25"/>
    </row>
    <row r="30" spans="1:20" ht="13.95" customHeight="1" x14ac:dyDescent="0.2">
      <c r="A30" s="135">
        <v>43247</v>
      </c>
      <c r="B30" s="280" t="s">
        <v>113</v>
      </c>
      <c r="C30" s="29"/>
      <c r="D30" s="27" t="s">
        <v>178</v>
      </c>
      <c r="E30" s="30"/>
      <c r="F30" s="24"/>
      <c r="G30" s="67"/>
      <c r="H30" s="24"/>
      <c r="I30" s="67"/>
      <c r="J30" s="22"/>
      <c r="K30" s="67"/>
      <c r="L30" s="22"/>
      <c r="M30" s="67"/>
      <c r="N30" s="23"/>
      <c r="O30" s="67"/>
      <c r="P30" s="367"/>
      <c r="Q30" s="15"/>
      <c r="R30" s="30"/>
      <c r="S30" s="122"/>
      <c r="T30" s="25"/>
    </row>
    <row r="31" spans="1:20" ht="13.95" customHeight="1" x14ac:dyDescent="0.2">
      <c r="A31" s="135">
        <v>43248</v>
      </c>
      <c r="B31" s="280"/>
      <c r="C31" s="29"/>
      <c r="D31" s="27" t="s">
        <v>36</v>
      </c>
      <c r="E31" s="30"/>
      <c r="F31" s="24"/>
      <c r="G31" s="67"/>
      <c r="H31" s="24"/>
      <c r="I31" s="67"/>
      <c r="J31" s="22"/>
      <c r="K31" s="67"/>
      <c r="L31" s="22"/>
      <c r="M31" s="67"/>
      <c r="N31" s="23"/>
      <c r="O31" s="67"/>
      <c r="P31" s="367"/>
      <c r="Q31" s="15"/>
      <c r="R31" s="30"/>
      <c r="S31" s="122"/>
      <c r="T31" s="25"/>
    </row>
    <row r="32" spans="1:20" ht="13.95" customHeight="1" x14ac:dyDescent="0.2">
      <c r="A32" s="135">
        <v>43249</v>
      </c>
      <c r="B32" s="208"/>
      <c r="C32" s="29"/>
      <c r="D32" s="27" t="s">
        <v>36</v>
      </c>
      <c r="E32" s="30"/>
      <c r="F32" s="24"/>
      <c r="G32" s="67"/>
      <c r="H32" s="24"/>
      <c r="I32" s="67"/>
      <c r="J32" s="22"/>
      <c r="K32" s="67"/>
      <c r="L32" s="22"/>
      <c r="M32" s="67"/>
      <c r="N32" s="23"/>
      <c r="O32" s="67"/>
      <c r="P32" s="367"/>
      <c r="Q32" s="15"/>
      <c r="R32" s="30"/>
      <c r="S32" s="122"/>
      <c r="T32" s="25"/>
    </row>
    <row r="33" spans="1:20" ht="13.95" customHeight="1" x14ac:dyDescent="0.2">
      <c r="A33" s="135">
        <v>43250</v>
      </c>
      <c r="B33" s="208"/>
      <c r="C33" s="30"/>
      <c r="D33" s="27" t="s">
        <v>36</v>
      </c>
      <c r="E33" s="30"/>
      <c r="F33" s="24"/>
      <c r="G33" s="67"/>
      <c r="H33" s="24"/>
      <c r="I33" s="67"/>
      <c r="J33" s="22"/>
      <c r="K33" s="67"/>
      <c r="L33" s="22"/>
      <c r="M33" s="67"/>
      <c r="N33" s="23"/>
      <c r="O33" s="67"/>
      <c r="P33" s="367"/>
      <c r="Q33" s="15"/>
      <c r="R33" s="30"/>
      <c r="S33" s="122"/>
      <c r="T33" s="25"/>
    </row>
    <row r="34" spans="1:20" ht="13.95" customHeight="1" thickBot="1" x14ac:dyDescent="0.25">
      <c r="A34" s="136">
        <v>43251</v>
      </c>
      <c r="B34" s="241"/>
      <c r="C34" s="34"/>
      <c r="D34" s="33" t="s">
        <v>36</v>
      </c>
      <c r="E34" s="33"/>
      <c r="F34" s="36"/>
      <c r="G34" s="68"/>
      <c r="H34" s="36"/>
      <c r="I34" s="68"/>
      <c r="J34" s="35"/>
      <c r="K34" s="68"/>
      <c r="L34" s="36"/>
      <c r="M34" s="68"/>
      <c r="N34" s="35"/>
      <c r="O34" s="68"/>
      <c r="P34" s="367"/>
      <c r="Q34" s="129"/>
      <c r="R34" s="34"/>
      <c r="S34" s="123"/>
      <c r="T34" s="37"/>
    </row>
    <row r="35" spans="1:20" s="39" customFormat="1" ht="13.95" customHeight="1" thickBot="1" x14ac:dyDescent="0.25">
      <c r="A35" s="38"/>
      <c r="D35" s="109" t="s">
        <v>254</v>
      </c>
      <c r="E35" s="64">
        <f t="shared" ref="E35:O35" si="0">COUNTIF(E4:E34,"Yes")</f>
        <v>0</v>
      </c>
      <c r="F35" s="65">
        <f t="shared" si="0"/>
        <v>0</v>
      </c>
      <c r="G35" s="69">
        <f t="shared" si="0"/>
        <v>0</v>
      </c>
      <c r="H35" s="65">
        <f t="shared" si="0"/>
        <v>0</v>
      </c>
      <c r="I35" s="65">
        <f t="shared" si="0"/>
        <v>0</v>
      </c>
      <c r="J35" s="64">
        <f t="shared" si="0"/>
        <v>0</v>
      </c>
      <c r="K35" s="65">
        <f t="shared" si="0"/>
        <v>0</v>
      </c>
      <c r="L35" s="65">
        <f t="shared" si="0"/>
        <v>0</v>
      </c>
      <c r="M35" s="65">
        <f t="shared" si="0"/>
        <v>0</v>
      </c>
      <c r="N35" s="65">
        <f t="shared" si="0"/>
        <v>0</v>
      </c>
      <c r="O35" s="113">
        <f t="shared" si="0"/>
        <v>0</v>
      </c>
      <c r="P35" s="367"/>
      <c r="Q35" s="112">
        <f>SUM(Q4:Q34)</f>
        <v>0</v>
      </c>
      <c r="R35" s="107">
        <f>SUM(R4:R34)</f>
        <v>0</v>
      </c>
      <c r="S35" s="107">
        <f>SUM(S4:S34)</f>
        <v>0</v>
      </c>
      <c r="T35" s="107" t="s">
        <v>68</v>
      </c>
    </row>
    <row r="36" spans="1:20" s="39" customFormat="1" ht="13.95" customHeight="1" x14ac:dyDescent="0.3">
      <c r="D36" s="110" t="s">
        <v>390</v>
      </c>
      <c r="E36" s="40">
        <f t="shared" ref="E36:O36" si="1">COUNTIF(E4:E34,"No")</f>
        <v>0</v>
      </c>
      <c r="F36" s="41">
        <f t="shared" si="1"/>
        <v>0</v>
      </c>
      <c r="G36" s="42">
        <f t="shared" si="1"/>
        <v>0</v>
      </c>
      <c r="H36" s="41">
        <f t="shared" si="1"/>
        <v>0</v>
      </c>
      <c r="I36" s="41">
        <f t="shared" si="1"/>
        <v>0</v>
      </c>
      <c r="J36" s="40">
        <f t="shared" si="1"/>
        <v>0</v>
      </c>
      <c r="K36" s="41">
        <f t="shared" si="1"/>
        <v>0</v>
      </c>
      <c r="L36" s="41">
        <f t="shared" si="1"/>
        <v>0</v>
      </c>
      <c r="M36" s="41">
        <f t="shared" si="1"/>
        <v>0</v>
      </c>
      <c r="N36" s="41">
        <f t="shared" si="1"/>
        <v>0</v>
      </c>
      <c r="O36" s="41">
        <f t="shared" si="1"/>
        <v>0</v>
      </c>
      <c r="P36" s="367"/>
      <c r="Q36"/>
      <c r="R36"/>
      <c r="S36"/>
    </row>
    <row r="37" spans="1:20" s="39" customFormat="1" ht="13.95" customHeight="1" x14ac:dyDescent="0.3">
      <c r="D37" s="110" t="s">
        <v>389</v>
      </c>
      <c r="E37" s="40">
        <f t="shared" ref="E37:O37" si="2">COUNTIF(E4:E34,"mod")</f>
        <v>0</v>
      </c>
      <c r="F37" s="41">
        <f t="shared" si="2"/>
        <v>0</v>
      </c>
      <c r="G37" s="42">
        <f t="shared" si="2"/>
        <v>0</v>
      </c>
      <c r="H37" s="41">
        <f t="shared" si="2"/>
        <v>0</v>
      </c>
      <c r="I37" s="41">
        <f t="shared" si="2"/>
        <v>0</v>
      </c>
      <c r="J37" s="40">
        <f t="shared" si="2"/>
        <v>0</v>
      </c>
      <c r="K37" s="41">
        <f t="shared" si="2"/>
        <v>0</v>
      </c>
      <c r="L37" s="41">
        <f t="shared" si="2"/>
        <v>0</v>
      </c>
      <c r="M37" s="41">
        <f t="shared" si="2"/>
        <v>0</v>
      </c>
      <c r="N37" s="41">
        <f t="shared" si="2"/>
        <v>0</v>
      </c>
      <c r="O37" s="41">
        <f t="shared" si="2"/>
        <v>0</v>
      </c>
      <c r="P37" s="367"/>
      <c r="Q37"/>
      <c r="R37"/>
      <c r="S37"/>
    </row>
    <row r="38" spans="1:20" s="49" customFormat="1" ht="14.25" customHeight="1" thickBot="1" x14ac:dyDescent="0.35">
      <c r="A38" s="43"/>
      <c r="B38" s="44"/>
      <c r="C38" s="44"/>
      <c r="D38" s="111" t="s">
        <v>112</v>
      </c>
      <c r="E38" s="46" t="e">
        <f>(E35+E37)/(E35+E36+E37)</f>
        <v>#DIV/0!</v>
      </c>
      <c r="F38" s="47" t="e">
        <f>(F35+F37)/(F35+F36+F37)</f>
        <v>#DIV/0!</v>
      </c>
      <c r="G38" s="48" t="e">
        <f t="shared" ref="G38:I38" si="3">(G35+G37)/(G35+G36+G37)</f>
        <v>#DIV/0!</v>
      </c>
      <c r="H38" s="47" t="e">
        <f t="shared" si="3"/>
        <v>#DIV/0!</v>
      </c>
      <c r="I38" s="47" t="e">
        <f t="shared" si="3"/>
        <v>#DIV/0!</v>
      </c>
      <c r="J38" s="46" t="e">
        <f>(J35+J37)/(J35+J36+J37)</f>
        <v>#DIV/0!</v>
      </c>
      <c r="K38" s="47" t="e">
        <f t="shared" ref="K38:M38" si="4">(K35+K37)/(K35+K36+K37)</f>
        <v>#DIV/0!</v>
      </c>
      <c r="L38" s="47" t="e">
        <f t="shared" si="4"/>
        <v>#DIV/0!</v>
      </c>
      <c r="M38" s="47" t="e">
        <f t="shared" si="4"/>
        <v>#DIV/0!</v>
      </c>
      <c r="N38" s="47" t="e">
        <f>(N35+N37)/(N35+N36+N37)</f>
        <v>#DIV/0!</v>
      </c>
      <c r="O38" s="47" t="e">
        <f>(O35+O37)/(O35+O36+O37)</f>
        <v>#DIV/0!</v>
      </c>
      <c r="P38" s="367"/>
      <c r="Q38"/>
      <c r="R38"/>
      <c r="S38"/>
    </row>
    <row r="39" spans="1:20" s="49" customFormat="1" ht="14.25" customHeight="1" thickBot="1" x14ac:dyDescent="0.35">
      <c r="A39" s="43"/>
      <c r="B39" s="44"/>
      <c r="C39" s="44"/>
      <c r="D39" s="45"/>
      <c r="E39" s="83" t="s">
        <v>68</v>
      </c>
      <c r="F39" s="360" t="e">
        <f>(F35+G35+F37+G37)/(F35+G35+F36+G36+F37+G37)</f>
        <v>#DIV/0!</v>
      </c>
      <c r="G39" s="361"/>
      <c r="H39" s="360" t="e">
        <f>(H35+I35+H37+I37)/(H35+I35+H36+I36+H37+I37)</f>
        <v>#DIV/0!</v>
      </c>
      <c r="I39" s="361"/>
      <c r="J39" s="360" t="e">
        <f>(J35+K35+J37+K37)/(J35+K35+J36+K36+J37+K37)</f>
        <v>#DIV/0!</v>
      </c>
      <c r="K39" s="361"/>
      <c r="L39" s="360" t="e">
        <f t="shared" ref="L39" si="5">(L35+M35+L37+M37)/(L35+M35+L36+M36+L37+M37)</f>
        <v>#DIV/0!</v>
      </c>
      <c r="M39" s="361"/>
      <c r="N39" s="360" t="e">
        <f>(N35+O35+N37+O37)/(N35+O35+N36+O36+N37+O37)</f>
        <v>#DIV/0!</v>
      </c>
      <c r="O39" s="361"/>
      <c r="P39" s="368"/>
    </row>
    <row r="40" spans="1:20" ht="13.95" customHeight="1" thickBot="1" x14ac:dyDescent="0.3">
      <c r="B40" s="50" t="s">
        <v>391</v>
      </c>
      <c r="Q40" s="15"/>
    </row>
    <row r="41" spans="1:20" ht="13.95" customHeight="1" x14ac:dyDescent="0.25">
      <c r="B41" s="51" t="s">
        <v>69</v>
      </c>
      <c r="C41" s="357" t="s">
        <v>68</v>
      </c>
      <c r="D41" s="52" t="s">
        <v>362</v>
      </c>
      <c r="E41" s="53">
        <f>COUNTIF(D4:D34,"T")</f>
        <v>15</v>
      </c>
      <c r="F41" s="15"/>
      <c r="Q41" s="15"/>
    </row>
    <row r="42" spans="1:20" ht="13.95" customHeight="1" x14ac:dyDescent="0.25">
      <c r="B42" s="54" t="s">
        <v>67</v>
      </c>
      <c r="C42" s="358"/>
      <c r="D42" s="55" t="s">
        <v>273</v>
      </c>
      <c r="E42" s="56">
        <f>COUNTIF(D4:D34,"R")</f>
        <v>15</v>
      </c>
      <c r="F42" s="15"/>
      <c r="Q42" s="15"/>
    </row>
    <row r="43" spans="1:20" ht="13.95" customHeight="1" x14ac:dyDescent="0.25">
      <c r="B43" s="57" t="s">
        <v>272</v>
      </c>
      <c r="C43" s="358"/>
      <c r="D43" s="55" t="s">
        <v>274</v>
      </c>
      <c r="E43" s="56">
        <f>COUNTIF(D4:D34,"C")</f>
        <v>1</v>
      </c>
      <c r="F43" s="15"/>
      <c r="Q43" s="15"/>
    </row>
    <row r="44" spans="1:20" ht="13.95" customHeight="1" thickBot="1" x14ac:dyDescent="0.3">
      <c r="B44" s="58" t="s">
        <v>374</v>
      </c>
      <c r="C44" s="359"/>
      <c r="D44" s="59" t="s">
        <v>275</v>
      </c>
      <c r="E44" s="60">
        <f>COUNTIF(D4:D34,"M")</f>
        <v>0</v>
      </c>
      <c r="F44" s="15"/>
      <c r="Q44" s="15"/>
    </row>
    <row r="45" spans="1:20" ht="13.95" customHeight="1" x14ac:dyDescent="0.25">
      <c r="C45" s="61"/>
    </row>
  </sheetData>
  <mergeCells count="16">
    <mergeCell ref="C41:C44"/>
    <mergeCell ref="Y1:Z1"/>
    <mergeCell ref="A2:D2"/>
    <mergeCell ref="E2:E3"/>
    <mergeCell ref="F2:G2"/>
    <mergeCell ref="H2:I2"/>
    <mergeCell ref="J2:K2"/>
    <mergeCell ref="L2:M2"/>
    <mergeCell ref="N2:O2"/>
    <mergeCell ref="P2:P39"/>
    <mergeCell ref="Q2:S2"/>
    <mergeCell ref="F39:G39"/>
    <mergeCell ref="H39:I39"/>
    <mergeCell ref="J39:K39"/>
    <mergeCell ref="L39:M39"/>
    <mergeCell ref="N39:O39"/>
  </mergeCells>
  <phoneticPr fontId="8" type="noConversion"/>
  <conditionalFormatting sqref="E4:O4 Q4:S4">
    <cfRule type="expression" dxfId="275" priority="68">
      <formula>($D$4="C")</formula>
    </cfRule>
    <cfRule type="expression" dxfId="274" priority="69">
      <formula>($D$4="R")</formula>
    </cfRule>
  </conditionalFormatting>
  <conditionalFormatting sqref="E4:O34">
    <cfRule type="expression" dxfId="273" priority="1">
      <formula>NOT(ISERROR(SEARCH("MOD",E4)))</formula>
    </cfRule>
    <cfRule type="expression" dxfId="272" priority="2">
      <formula>NOT(ISERROR(SEARCH("NO",E4)))</formula>
    </cfRule>
    <cfRule type="expression" dxfId="271" priority="3">
      <formula>NOT(ISERROR(SEARCH("YES",E4)))</formula>
    </cfRule>
  </conditionalFormatting>
  <conditionalFormatting sqref="D4:D34">
    <cfRule type="expression" dxfId="270" priority="59">
      <formula>NOT(ISERROR(SEARCH("M",D4)))</formula>
    </cfRule>
    <cfRule type="expression" dxfId="269" priority="60">
      <formula>NOT(ISERROR(SEARCH("C",D4)))</formula>
    </cfRule>
    <cfRule type="expression" dxfId="268" priority="61">
      <formula>NOT(ISERROR(SEARCH("R",D4)))</formula>
    </cfRule>
    <cfRule type="expression" dxfId="267" priority="62">
      <formula>NOT(ISERROR(SEARCH("T",D4)))</formula>
    </cfRule>
  </conditionalFormatting>
  <conditionalFormatting sqref="E5:O5 Q5:S5">
    <cfRule type="expression" dxfId="266" priority="66">
      <formula>($D$5="C")</formula>
    </cfRule>
    <cfRule type="expression" dxfId="265" priority="67">
      <formula>($D$5="R")</formula>
    </cfRule>
  </conditionalFormatting>
  <conditionalFormatting sqref="E6:O6 Q6:S6">
    <cfRule type="expression" dxfId="264" priority="64">
      <formula>($D$6="R")</formula>
    </cfRule>
    <cfRule type="expression" dxfId="263" priority="65">
      <formula>($D$6="C")</formula>
    </cfRule>
  </conditionalFormatting>
  <conditionalFormatting sqref="E7:O7 Q7:S7">
    <cfRule type="expression" dxfId="262" priority="58">
      <formula>($D$7="C")</formula>
    </cfRule>
    <cfRule type="expression" dxfId="261" priority="63">
      <formula>($D$7="R")</formula>
    </cfRule>
  </conditionalFormatting>
  <conditionalFormatting sqref="E8:O8 Q8:S8">
    <cfRule type="expression" dxfId="260" priority="56">
      <formula>($D$8="C")</formula>
    </cfRule>
    <cfRule type="expression" dxfId="259" priority="57">
      <formula>($D$8="R")</formula>
    </cfRule>
  </conditionalFormatting>
  <conditionalFormatting sqref="E9:O9 Q9:S9">
    <cfRule type="expression" dxfId="258" priority="54">
      <formula>($D$9="R")</formula>
    </cfRule>
    <cfRule type="expression" dxfId="257" priority="55">
      <formula>($D$9="C")</formula>
    </cfRule>
  </conditionalFormatting>
  <conditionalFormatting sqref="E10:O10 Q10:S10">
    <cfRule type="expression" dxfId="256" priority="52">
      <formula>($D$10="R")</formula>
    </cfRule>
    <cfRule type="expression" dxfId="255" priority="53">
      <formula>($D$10="C")</formula>
    </cfRule>
  </conditionalFormatting>
  <conditionalFormatting sqref="E11:O11 Q11:S11">
    <cfRule type="expression" dxfId="254" priority="48">
      <formula>($D$11="C")</formula>
    </cfRule>
    <cfRule type="expression" dxfId="253" priority="50">
      <formula>($D$11="R")</formula>
    </cfRule>
  </conditionalFormatting>
  <conditionalFormatting sqref="E12:O12 Q12:S12">
    <cfRule type="expression" dxfId="252" priority="46">
      <formula>($D$12="C")</formula>
    </cfRule>
    <cfRule type="expression" dxfId="251" priority="47">
      <formula>($D$12="R")</formula>
    </cfRule>
  </conditionalFormatting>
  <conditionalFormatting sqref="E13:O13 Q13:S13">
    <cfRule type="expression" dxfId="250" priority="24">
      <formula>($D$13="C")</formula>
    </cfRule>
    <cfRule type="expression" dxfId="249" priority="45">
      <formula>($D$13="R")</formula>
    </cfRule>
  </conditionalFormatting>
  <conditionalFormatting sqref="E14:O14 Q14:S14">
    <cfRule type="expression" dxfId="248" priority="23">
      <formula>($D$14="C")</formula>
    </cfRule>
    <cfRule type="expression" dxfId="247" priority="44">
      <formula>($D$14="R")</formula>
    </cfRule>
  </conditionalFormatting>
  <conditionalFormatting sqref="E15:O15 Q15:S15">
    <cfRule type="expression" dxfId="246" priority="22">
      <formula>($D$15="C")</formula>
    </cfRule>
    <cfRule type="expression" dxfId="245" priority="43">
      <formula>($D$15="R")</formula>
    </cfRule>
  </conditionalFormatting>
  <conditionalFormatting sqref="E16:O16 Q16:S16">
    <cfRule type="expression" dxfId="244" priority="21">
      <formula>($D$16="C")</formula>
    </cfRule>
    <cfRule type="expression" dxfId="243" priority="42">
      <formula>($D$16="R")</formula>
    </cfRule>
  </conditionalFormatting>
  <conditionalFormatting sqref="E17:O17 Q17:S17">
    <cfRule type="expression" dxfId="242" priority="20">
      <formula>($D$17="C")</formula>
    </cfRule>
    <cfRule type="expression" dxfId="241" priority="41">
      <formula>($D$17="R")</formula>
    </cfRule>
  </conditionalFormatting>
  <conditionalFormatting sqref="E18:O18 Q18:S18">
    <cfRule type="expression" dxfId="240" priority="19">
      <formula>($D$18="C")</formula>
    </cfRule>
    <cfRule type="expression" dxfId="239" priority="40">
      <formula>($D$18="R")</formula>
    </cfRule>
  </conditionalFormatting>
  <conditionalFormatting sqref="E19:O19 Q19:S19">
    <cfRule type="expression" dxfId="238" priority="18">
      <formula>($D$19="C")</formula>
    </cfRule>
    <cfRule type="expression" dxfId="237" priority="39">
      <formula>($D$19="R")</formula>
    </cfRule>
  </conditionalFormatting>
  <conditionalFormatting sqref="E20:O20 Q20:S20">
    <cfRule type="expression" dxfId="236" priority="17">
      <formula>($D$20="C")</formula>
    </cfRule>
    <cfRule type="expression" dxfId="235" priority="38">
      <formula>($D$20="R")</formula>
    </cfRule>
  </conditionalFormatting>
  <conditionalFormatting sqref="E21:O21 Q21:S21">
    <cfRule type="expression" dxfId="234" priority="16">
      <formula>($D$21="C")</formula>
    </cfRule>
    <cfRule type="expression" dxfId="233" priority="37">
      <formula>($D$21="R")</formula>
    </cfRule>
  </conditionalFormatting>
  <conditionalFormatting sqref="E22:O22 Q22:S22">
    <cfRule type="expression" dxfId="232" priority="36">
      <formula>($D$22="R")</formula>
    </cfRule>
    <cfRule type="expression" dxfId="231" priority="49">
      <formula>($D$22="C")</formula>
    </cfRule>
  </conditionalFormatting>
  <conditionalFormatting sqref="E23:O23 Q23:S23">
    <cfRule type="expression" dxfId="230" priority="15">
      <formula>($D$23="C")</formula>
    </cfRule>
    <cfRule type="expression" dxfId="229" priority="35">
      <formula>($D$23="R")</formula>
    </cfRule>
  </conditionalFormatting>
  <conditionalFormatting sqref="E24:O24 Q24:S24">
    <cfRule type="expression" dxfId="228" priority="14">
      <formula>($D$24="C")</formula>
    </cfRule>
    <cfRule type="expression" dxfId="227" priority="51">
      <formula>($D$24="R")</formula>
    </cfRule>
  </conditionalFormatting>
  <conditionalFormatting sqref="E25:O25 Q25:S25">
    <cfRule type="expression" dxfId="226" priority="13">
      <formula>($D$25="C")</formula>
    </cfRule>
    <cfRule type="expression" dxfId="225" priority="34">
      <formula>($D$25="R")</formula>
    </cfRule>
  </conditionalFormatting>
  <conditionalFormatting sqref="E26:O26 Q26:S26">
    <cfRule type="expression" dxfId="224" priority="12">
      <formula>($D$26="C")</formula>
    </cfRule>
    <cfRule type="expression" dxfId="223" priority="33">
      <formula>($D$26="R")</formula>
    </cfRule>
  </conditionalFormatting>
  <conditionalFormatting sqref="E27:O27 Q27:S27">
    <cfRule type="expression" dxfId="222" priority="11">
      <formula>($D$27="C")</formula>
    </cfRule>
    <cfRule type="expression" dxfId="221" priority="32">
      <formula>($D$27="R")</formula>
    </cfRule>
  </conditionalFormatting>
  <conditionalFormatting sqref="E28:O28 Q28:S28">
    <cfRule type="expression" dxfId="220" priority="10">
      <formula>($D$28="C")</formula>
    </cfRule>
    <cfRule type="expression" dxfId="219" priority="31">
      <formula>($D$28="R")</formula>
    </cfRule>
  </conditionalFormatting>
  <conditionalFormatting sqref="E29:O29 Q29:S29">
    <cfRule type="expression" dxfId="218" priority="9">
      <formula>($D$29="C")</formula>
    </cfRule>
    <cfRule type="expression" dxfId="217" priority="30">
      <formula>($D$29="R")</formula>
    </cfRule>
  </conditionalFormatting>
  <conditionalFormatting sqref="E30:O30 Q30:S30">
    <cfRule type="expression" dxfId="216" priority="8">
      <formula>($D$30="C")</formula>
    </cfRule>
    <cfRule type="expression" dxfId="215" priority="29">
      <formula>($D$30="R")</formula>
    </cfRule>
  </conditionalFormatting>
  <conditionalFormatting sqref="E31:O31 Q31:S31">
    <cfRule type="expression" dxfId="214" priority="7">
      <formula>($D$31="C")</formula>
    </cfRule>
    <cfRule type="expression" dxfId="213" priority="28">
      <formula>($D$31="R")</formula>
    </cfRule>
  </conditionalFormatting>
  <conditionalFormatting sqref="E32:O32 Q32:S32">
    <cfRule type="expression" dxfId="212" priority="6">
      <formula>($D$32="C")</formula>
    </cfRule>
    <cfRule type="expression" dxfId="211" priority="27">
      <formula>($D$32="R")</formula>
    </cfRule>
  </conditionalFormatting>
  <conditionalFormatting sqref="E33:O33 Q33:S33">
    <cfRule type="expression" dxfId="210" priority="5">
      <formula>($D$33="C")</formula>
    </cfRule>
    <cfRule type="expression" dxfId="209" priority="26">
      <formula>($D$33="R")</formula>
    </cfRule>
  </conditionalFormatting>
  <conditionalFormatting sqref="E34:O34 Q34:S34">
    <cfRule type="expression" dxfId="208" priority="4">
      <formula>($D$34="C")</formula>
    </cfRule>
    <cfRule type="expression" dxfId="207" priority="25">
      <formula>($D$34="R")</formula>
    </cfRule>
  </conditionalFormatting>
  <dataValidations count="2">
    <dataValidation type="list" allowBlank="1" showInputMessage="1" showErrorMessage="1" sqref="D4:D34" xr:uid="{00000000-0002-0000-0A00-000000000000}">
      <formula1>$Z$2:$Z$6</formula1>
    </dataValidation>
    <dataValidation type="list" allowBlank="1" showInputMessage="1" showErrorMessage="1" sqref="E4:O34" xr:uid="{00000000-0002-0000-0A00-000001000000}">
      <formula1>$Y$2:$Y$5</formula1>
    </dataValidation>
  </dataValidations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Z45"/>
  <sheetViews>
    <sheetView workbookViewId="0">
      <selection activeCell="A2" sqref="A2:D2"/>
    </sheetView>
  </sheetViews>
  <sheetFormatPr defaultColWidth="8.77734375" defaultRowHeight="13.95" customHeight="1" x14ac:dyDescent="0.25"/>
  <cols>
    <col min="1" max="1" width="16.6640625" style="11" customWidth="1"/>
    <col min="2" max="2" width="11.33203125" style="12" customWidth="1"/>
    <col min="3" max="3" width="13.77734375" style="12" customWidth="1"/>
    <col min="4" max="4" width="10.6640625" style="13" bestFit="1" customWidth="1"/>
    <col min="5" max="6" width="9.33203125" style="14" customWidth="1"/>
    <col min="7" max="7" width="8.77734375" style="15" customWidth="1"/>
    <col min="8" max="15" width="8.77734375" style="15"/>
    <col min="16" max="16" width="3.44140625" style="15" customWidth="1"/>
    <col min="17" max="17" width="13.6640625" style="1" customWidth="1"/>
    <col min="18" max="19" width="13.6640625" style="16" customWidth="1"/>
    <col min="20" max="20" width="36.109375" style="16" customWidth="1"/>
    <col min="21" max="16384" width="8.77734375" style="16"/>
  </cols>
  <sheetData>
    <row r="1" spans="1:26" ht="9.75" customHeight="1" thickBot="1" x14ac:dyDescent="0.3">
      <c r="E1" s="15"/>
      <c r="F1" s="15"/>
      <c r="O1" s="16"/>
      <c r="P1" s="16"/>
      <c r="Q1" s="16"/>
      <c r="Y1" s="355" t="s">
        <v>130</v>
      </c>
      <c r="Z1" s="355"/>
    </row>
    <row r="2" spans="1:26" ht="21.75" customHeight="1" thickBot="1" x14ac:dyDescent="0.25">
      <c r="A2" s="362" t="s">
        <v>53</v>
      </c>
      <c r="B2" s="363"/>
      <c r="C2" s="363"/>
      <c r="D2" s="363"/>
      <c r="E2" s="364" t="s">
        <v>136</v>
      </c>
      <c r="F2" s="356" t="s">
        <v>376</v>
      </c>
      <c r="G2" s="354"/>
      <c r="H2" s="353" t="s">
        <v>10</v>
      </c>
      <c r="I2" s="354"/>
      <c r="J2" s="356" t="s">
        <v>270</v>
      </c>
      <c r="K2" s="353"/>
      <c r="L2" s="356" t="s">
        <v>278</v>
      </c>
      <c r="M2" s="354"/>
      <c r="N2" s="356" t="s">
        <v>271</v>
      </c>
      <c r="O2" s="354"/>
      <c r="P2" s="366"/>
      <c r="Q2" s="353" t="s">
        <v>137</v>
      </c>
      <c r="R2" s="353"/>
      <c r="S2" s="354"/>
      <c r="Y2" s="86"/>
      <c r="Z2" s="87"/>
    </row>
    <row r="3" spans="1:26" ht="13.95" customHeight="1" thickBot="1" x14ac:dyDescent="0.3">
      <c r="A3" s="138" t="s">
        <v>373</v>
      </c>
      <c r="B3" s="17" t="s">
        <v>372</v>
      </c>
      <c r="C3" s="17" t="s">
        <v>28</v>
      </c>
      <c r="D3" s="17" t="s">
        <v>307</v>
      </c>
      <c r="E3" s="365"/>
      <c r="F3" s="108" t="s">
        <v>193</v>
      </c>
      <c r="G3" s="114" t="s">
        <v>306</v>
      </c>
      <c r="H3" s="119" t="s">
        <v>193</v>
      </c>
      <c r="I3" s="114" t="s">
        <v>306</v>
      </c>
      <c r="J3" s="108" t="s">
        <v>193</v>
      </c>
      <c r="K3" s="126" t="s">
        <v>306</v>
      </c>
      <c r="L3" s="119" t="s">
        <v>193</v>
      </c>
      <c r="M3" s="114" t="s">
        <v>306</v>
      </c>
      <c r="N3" s="108" t="s">
        <v>193</v>
      </c>
      <c r="O3" s="114" t="s">
        <v>306</v>
      </c>
      <c r="P3" s="367"/>
      <c r="Q3" s="127" t="s">
        <v>363</v>
      </c>
      <c r="R3" s="115" t="s">
        <v>364</v>
      </c>
      <c r="S3" s="120" t="s">
        <v>187</v>
      </c>
      <c r="T3" s="18" t="s">
        <v>375</v>
      </c>
      <c r="Y3" s="88" t="s">
        <v>63</v>
      </c>
      <c r="Z3" s="89" t="s">
        <v>69</v>
      </c>
    </row>
    <row r="4" spans="1:26" ht="13.95" customHeight="1" x14ac:dyDescent="0.2">
      <c r="A4" s="134">
        <v>43252</v>
      </c>
      <c r="B4" s="209"/>
      <c r="C4" s="21"/>
      <c r="D4" s="20" t="s">
        <v>228</v>
      </c>
      <c r="E4" s="72"/>
      <c r="F4" s="71"/>
      <c r="G4" s="66"/>
      <c r="H4" s="71"/>
      <c r="I4" s="66"/>
      <c r="J4" s="70"/>
      <c r="K4" s="66"/>
      <c r="L4" s="70"/>
      <c r="M4" s="66"/>
      <c r="N4" s="70"/>
      <c r="O4" s="66"/>
      <c r="P4" s="367"/>
      <c r="Q4" s="128"/>
      <c r="R4" s="72"/>
      <c r="S4" s="121"/>
      <c r="T4" s="25"/>
      <c r="Y4" s="88" t="s">
        <v>64</v>
      </c>
      <c r="Z4" s="89" t="s">
        <v>61</v>
      </c>
    </row>
    <row r="5" spans="1:26" ht="13.95" customHeight="1" thickBot="1" x14ac:dyDescent="0.25">
      <c r="A5" s="135">
        <v>43253</v>
      </c>
      <c r="B5" s="208"/>
      <c r="C5" s="28"/>
      <c r="D5" s="27" t="s">
        <v>155</v>
      </c>
      <c r="E5" s="30"/>
      <c r="F5" s="24"/>
      <c r="G5" s="67"/>
      <c r="H5" s="24"/>
      <c r="I5" s="67"/>
      <c r="J5" s="22"/>
      <c r="K5" s="67"/>
      <c r="L5" s="22"/>
      <c r="M5" s="67"/>
      <c r="N5" s="22"/>
      <c r="O5" s="67"/>
      <c r="P5" s="367"/>
      <c r="Q5" s="15"/>
      <c r="R5" s="30"/>
      <c r="S5" s="122"/>
      <c r="T5" s="25"/>
      <c r="Y5" s="90" t="s">
        <v>65</v>
      </c>
      <c r="Z5" s="89" t="s">
        <v>62</v>
      </c>
    </row>
    <row r="6" spans="1:26" ht="13.95" customHeight="1" thickBot="1" x14ac:dyDescent="0.25">
      <c r="A6" s="135">
        <v>43254</v>
      </c>
      <c r="B6" s="208"/>
      <c r="C6" s="29"/>
      <c r="D6" s="27" t="s">
        <v>155</v>
      </c>
      <c r="E6" s="30"/>
      <c r="F6" s="24"/>
      <c r="G6" s="67"/>
      <c r="H6" s="24"/>
      <c r="I6" s="67"/>
      <c r="J6" s="22"/>
      <c r="K6" s="67"/>
      <c r="L6" s="22"/>
      <c r="M6" s="67"/>
      <c r="N6" s="22"/>
      <c r="O6" s="67"/>
      <c r="P6" s="367"/>
      <c r="Q6" s="15"/>
      <c r="R6" s="30"/>
      <c r="S6" s="122"/>
      <c r="T6" s="25"/>
      <c r="Z6" s="91" t="s">
        <v>374</v>
      </c>
    </row>
    <row r="7" spans="1:26" ht="13.95" customHeight="1" x14ac:dyDescent="0.2">
      <c r="A7" s="135">
        <v>43255</v>
      </c>
      <c r="B7" s="207" t="s">
        <v>379</v>
      </c>
      <c r="C7" s="263"/>
      <c r="D7" s="27" t="s">
        <v>227</v>
      </c>
      <c r="E7" s="30"/>
      <c r="F7" s="24"/>
      <c r="G7" s="67"/>
      <c r="H7" s="24"/>
      <c r="I7" s="67"/>
      <c r="J7" s="22"/>
      <c r="K7" s="67"/>
      <c r="L7" s="22"/>
      <c r="M7" s="67"/>
      <c r="N7" s="22"/>
      <c r="O7" s="67"/>
      <c r="P7" s="367"/>
      <c r="Q7" s="15"/>
      <c r="R7" s="30"/>
      <c r="S7" s="122"/>
      <c r="T7" s="25"/>
    </row>
    <row r="8" spans="1:26" ht="13.95" customHeight="1" x14ac:dyDescent="0.2">
      <c r="A8" s="135">
        <v>43256</v>
      </c>
      <c r="B8" s="207" t="s">
        <v>379</v>
      </c>
      <c r="C8" s="263" t="s">
        <v>75</v>
      </c>
      <c r="D8" s="27" t="s">
        <v>227</v>
      </c>
      <c r="E8" s="30"/>
      <c r="F8" s="24"/>
      <c r="G8" s="67"/>
      <c r="H8" s="24"/>
      <c r="I8" s="67"/>
      <c r="J8" s="22"/>
      <c r="K8" s="67"/>
      <c r="L8" s="22"/>
      <c r="M8" s="67"/>
      <c r="N8" s="22"/>
      <c r="O8" s="67"/>
      <c r="P8" s="367"/>
      <c r="Q8" s="15"/>
      <c r="R8" s="30"/>
      <c r="S8" s="122"/>
      <c r="T8" s="25"/>
    </row>
    <row r="9" spans="1:26" ht="13.95" customHeight="1" x14ac:dyDescent="0.2">
      <c r="A9" s="135">
        <v>43257</v>
      </c>
      <c r="B9" s="207" t="s">
        <v>379</v>
      </c>
      <c r="C9" s="263"/>
      <c r="D9" s="27" t="s">
        <v>227</v>
      </c>
      <c r="E9" s="30"/>
      <c r="F9" s="24"/>
      <c r="G9" s="67"/>
      <c r="H9" s="24"/>
      <c r="I9" s="67"/>
      <c r="J9" s="22"/>
      <c r="K9" s="67"/>
      <c r="L9" s="22"/>
      <c r="M9" s="67"/>
      <c r="N9" s="22"/>
      <c r="O9" s="67"/>
      <c r="P9" s="367"/>
      <c r="Q9" s="15"/>
      <c r="R9" s="30"/>
      <c r="S9" s="122"/>
      <c r="T9" s="25"/>
    </row>
    <row r="10" spans="1:26" ht="13.95" customHeight="1" x14ac:dyDescent="0.2">
      <c r="A10" s="135">
        <v>43258</v>
      </c>
      <c r="B10" s="207" t="s">
        <v>379</v>
      </c>
      <c r="C10" s="263"/>
      <c r="D10" s="27" t="s">
        <v>118</v>
      </c>
      <c r="E10" s="30"/>
      <c r="F10" s="24"/>
      <c r="G10" s="67"/>
      <c r="H10" s="24"/>
      <c r="I10" s="67"/>
      <c r="J10" s="22"/>
      <c r="K10" s="67"/>
      <c r="L10" s="22"/>
      <c r="M10" s="67"/>
      <c r="N10" s="23"/>
      <c r="O10" s="67"/>
      <c r="P10" s="367"/>
      <c r="Q10" s="15"/>
      <c r="R10" s="30"/>
      <c r="S10" s="122"/>
      <c r="T10" s="25"/>
    </row>
    <row r="11" spans="1:26" ht="13.95" customHeight="1" x14ac:dyDescent="0.2">
      <c r="A11" s="135">
        <v>43259</v>
      </c>
      <c r="B11" s="208"/>
      <c r="C11" s="29"/>
      <c r="D11" s="27" t="s">
        <v>228</v>
      </c>
      <c r="E11" s="30"/>
      <c r="F11" s="24"/>
      <c r="G11" s="67"/>
      <c r="H11" s="24"/>
      <c r="I11" s="67"/>
      <c r="J11" s="22"/>
      <c r="K11" s="67"/>
      <c r="L11" s="22"/>
      <c r="M11" s="67"/>
      <c r="N11" s="23"/>
      <c r="O11" s="67"/>
      <c r="P11" s="367"/>
      <c r="Q11" s="15"/>
      <c r="R11" s="30"/>
      <c r="S11" s="122"/>
      <c r="T11" s="25"/>
    </row>
    <row r="12" spans="1:26" ht="13.95" customHeight="1" x14ac:dyDescent="0.2">
      <c r="A12" s="135">
        <v>43260</v>
      </c>
      <c r="B12" s="208"/>
      <c r="C12" s="30"/>
      <c r="D12" s="27" t="s">
        <v>228</v>
      </c>
      <c r="E12" s="30"/>
      <c r="F12" s="24"/>
      <c r="G12" s="67"/>
      <c r="H12" s="24"/>
      <c r="I12" s="67"/>
      <c r="J12" s="22"/>
      <c r="K12" s="67"/>
      <c r="L12" s="22"/>
      <c r="M12" s="67"/>
      <c r="N12" s="23"/>
      <c r="O12" s="67"/>
      <c r="P12" s="367"/>
      <c r="Q12" s="15"/>
      <c r="R12" s="30"/>
      <c r="S12" s="122"/>
      <c r="T12" s="25"/>
    </row>
    <row r="13" spans="1:26" ht="13.95" customHeight="1" x14ac:dyDescent="0.2">
      <c r="A13" s="135">
        <v>43261</v>
      </c>
      <c r="B13" s="208"/>
      <c r="C13" s="29"/>
      <c r="D13" s="27" t="s">
        <v>228</v>
      </c>
      <c r="E13" s="30"/>
      <c r="F13" s="24"/>
      <c r="G13" s="67"/>
      <c r="H13" s="24"/>
      <c r="I13" s="67"/>
      <c r="J13" s="22"/>
      <c r="K13" s="67"/>
      <c r="L13" s="22"/>
      <c r="M13" s="67"/>
      <c r="N13" s="23"/>
      <c r="O13" s="67"/>
      <c r="P13" s="367"/>
      <c r="Q13" s="15"/>
      <c r="R13" s="30"/>
      <c r="S13" s="122"/>
      <c r="T13" s="25"/>
    </row>
    <row r="14" spans="1:26" ht="13.95" customHeight="1" x14ac:dyDescent="0.2">
      <c r="A14" s="135">
        <v>43262</v>
      </c>
      <c r="B14" s="207" t="s">
        <v>379</v>
      </c>
      <c r="C14" s="267"/>
      <c r="D14" s="27" t="s">
        <v>227</v>
      </c>
      <c r="E14" s="30"/>
      <c r="F14" s="24"/>
      <c r="G14" s="67"/>
      <c r="H14" s="24"/>
      <c r="I14" s="67"/>
      <c r="J14" s="22"/>
      <c r="K14" s="67"/>
      <c r="L14" s="22"/>
      <c r="M14" s="67"/>
      <c r="N14" s="23"/>
      <c r="O14" s="67"/>
      <c r="P14" s="367"/>
      <c r="Q14" s="15"/>
      <c r="R14" s="30"/>
      <c r="S14" s="122"/>
      <c r="T14" s="25"/>
    </row>
    <row r="15" spans="1:26" ht="13.95" customHeight="1" x14ac:dyDescent="0.2">
      <c r="A15" s="135">
        <v>43263</v>
      </c>
      <c r="B15" s="207" t="s">
        <v>379</v>
      </c>
      <c r="C15" s="267" t="s">
        <v>8</v>
      </c>
      <c r="D15" s="27" t="s">
        <v>227</v>
      </c>
      <c r="E15" s="30"/>
      <c r="F15" s="24"/>
      <c r="G15" s="67"/>
      <c r="H15" s="24"/>
      <c r="I15" s="67"/>
      <c r="J15" s="22"/>
      <c r="K15" s="67"/>
      <c r="L15" s="22"/>
      <c r="M15" s="67"/>
      <c r="N15" s="23"/>
      <c r="O15" s="67"/>
      <c r="P15" s="367"/>
      <c r="Q15" s="15"/>
      <c r="R15" s="30"/>
      <c r="S15" s="122"/>
      <c r="T15" s="25"/>
    </row>
    <row r="16" spans="1:26" ht="13.95" customHeight="1" x14ac:dyDescent="0.2">
      <c r="A16" s="135">
        <v>43264</v>
      </c>
      <c r="B16" s="207" t="s">
        <v>379</v>
      </c>
      <c r="C16" s="267"/>
      <c r="D16" s="27" t="s">
        <v>227</v>
      </c>
      <c r="E16" s="30"/>
      <c r="F16" s="24"/>
      <c r="G16" s="67"/>
      <c r="H16" s="24"/>
      <c r="I16" s="67"/>
      <c r="J16" s="22"/>
      <c r="K16" s="67"/>
      <c r="L16" s="22"/>
      <c r="M16" s="67"/>
      <c r="N16" s="23"/>
      <c r="O16" s="67"/>
      <c r="P16" s="367"/>
      <c r="Q16" s="15"/>
      <c r="R16" s="30"/>
      <c r="S16" s="122"/>
      <c r="T16" s="25"/>
    </row>
    <row r="17" spans="1:20" ht="13.95" customHeight="1" x14ac:dyDescent="0.2">
      <c r="A17" s="135">
        <v>43265</v>
      </c>
      <c r="B17" s="207" t="s">
        <v>379</v>
      </c>
      <c r="C17" s="267"/>
      <c r="D17" s="27" t="s">
        <v>227</v>
      </c>
      <c r="E17" s="30"/>
      <c r="F17" s="24"/>
      <c r="G17" s="67"/>
      <c r="H17" s="24"/>
      <c r="I17" s="67"/>
      <c r="J17" s="22"/>
      <c r="K17" s="67"/>
      <c r="L17" s="22"/>
      <c r="M17" s="67"/>
      <c r="N17" s="23"/>
      <c r="O17" s="67"/>
      <c r="P17" s="367"/>
      <c r="Q17" s="15"/>
      <c r="R17" s="30"/>
      <c r="S17" s="122"/>
      <c r="T17" s="25"/>
    </row>
    <row r="18" spans="1:20" ht="13.95" customHeight="1" x14ac:dyDescent="0.2">
      <c r="A18" s="135">
        <v>43266</v>
      </c>
      <c r="B18" s="208"/>
      <c r="C18" s="29"/>
      <c r="D18" s="27" t="s">
        <v>119</v>
      </c>
      <c r="E18" s="30"/>
      <c r="F18" s="24"/>
      <c r="G18" s="67"/>
      <c r="H18" s="24"/>
      <c r="I18" s="67"/>
      <c r="J18" s="22"/>
      <c r="K18" s="67"/>
      <c r="L18" s="22"/>
      <c r="M18" s="67"/>
      <c r="N18" s="23"/>
      <c r="O18" s="67"/>
      <c r="P18" s="367"/>
      <c r="Q18" s="15"/>
      <c r="R18" s="30"/>
      <c r="S18" s="122"/>
      <c r="T18" s="25"/>
    </row>
    <row r="19" spans="1:20" ht="13.95" customHeight="1" x14ac:dyDescent="0.2">
      <c r="A19" s="135">
        <v>43267</v>
      </c>
      <c r="B19" s="212"/>
      <c r="C19" s="30"/>
      <c r="D19" s="27" t="s">
        <v>228</v>
      </c>
      <c r="E19" s="30"/>
      <c r="F19" s="24"/>
      <c r="G19" s="67"/>
      <c r="H19" s="24"/>
      <c r="I19" s="67"/>
      <c r="J19" s="22"/>
      <c r="K19" s="67"/>
      <c r="L19" s="22"/>
      <c r="M19" s="67"/>
      <c r="N19" s="23"/>
      <c r="O19" s="67"/>
      <c r="P19" s="367"/>
      <c r="Q19" s="15"/>
      <c r="R19" s="30"/>
      <c r="S19" s="122"/>
      <c r="T19" s="25"/>
    </row>
    <row r="20" spans="1:20" ht="13.95" customHeight="1" x14ac:dyDescent="0.2">
      <c r="A20" s="135">
        <v>43268</v>
      </c>
      <c r="B20" s="212"/>
      <c r="C20" s="29"/>
      <c r="D20" s="27" t="s">
        <v>120</v>
      </c>
      <c r="E20" s="30"/>
      <c r="F20" s="24"/>
      <c r="G20" s="67"/>
      <c r="H20" s="24"/>
      <c r="I20" s="67"/>
      <c r="J20" s="22"/>
      <c r="K20" s="67"/>
      <c r="L20" s="22"/>
      <c r="M20" s="67"/>
      <c r="N20" s="23"/>
      <c r="O20" s="67"/>
      <c r="P20" s="367"/>
      <c r="Q20" s="15"/>
      <c r="R20" s="30"/>
      <c r="S20" s="122"/>
      <c r="T20" s="25"/>
    </row>
    <row r="21" spans="1:20" ht="13.95" customHeight="1" x14ac:dyDescent="0.2">
      <c r="A21" s="135">
        <v>43269</v>
      </c>
      <c r="B21" s="212" t="s">
        <v>153</v>
      </c>
      <c r="C21" s="29"/>
      <c r="D21" s="27" t="s">
        <v>332</v>
      </c>
      <c r="E21" s="30"/>
      <c r="F21" s="24"/>
      <c r="G21" s="67"/>
      <c r="H21" s="24"/>
      <c r="I21" s="67"/>
      <c r="J21" s="22"/>
      <c r="K21" s="67"/>
      <c r="L21" s="22"/>
      <c r="M21" s="67"/>
      <c r="N21" s="23"/>
      <c r="O21" s="67"/>
      <c r="P21" s="367"/>
      <c r="Q21" s="15"/>
      <c r="R21" s="30"/>
      <c r="S21" s="122"/>
      <c r="T21" s="25"/>
    </row>
    <row r="22" spans="1:20" ht="13.95" customHeight="1" x14ac:dyDescent="0.2">
      <c r="A22" s="135">
        <v>43270</v>
      </c>
      <c r="B22" s="212" t="s">
        <v>154</v>
      </c>
      <c r="C22" s="29"/>
      <c r="D22" s="27" t="s">
        <v>248</v>
      </c>
      <c r="E22" s="30"/>
      <c r="F22" s="24"/>
      <c r="G22" s="67"/>
      <c r="H22" s="24"/>
      <c r="I22" s="67"/>
      <c r="J22" s="22"/>
      <c r="K22" s="67"/>
      <c r="L22" s="22"/>
      <c r="M22" s="67"/>
      <c r="N22" s="23"/>
      <c r="O22" s="67"/>
      <c r="P22" s="367"/>
      <c r="Q22" s="15"/>
      <c r="R22" s="30"/>
      <c r="S22" s="122"/>
      <c r="T22" s="25"/>
    </row>
    <row r="23" spans="1:20" ht="13.95" customHeight="1" x14ac:dyDescent="0.2">
      <c r="A23" s="135">
        <v>43271</v>
      </c>
      <c r="B23" s="212"/>
      <c r="C23" s="29"/>
      <c r="D23" s="27" t="s">
        <v>229</v>
      </c>
      <c r="E23" s="30"/>
      <c r="F23" s="24"/>
      <c r="G23" s="67"/>
      <c r="H23" s="24"/>
      <c r="I23" s="67"/>
      <c r="J23" s="22"/>
      <c r="K23" s="67"/>
      <c r="L23" s="22"/>
      <c r="M23" s="67"/>
      <c r="N23" s="23"/>
      <c r="O23" s="67"/>
      <c r="P23" s="367"/>
      <c r="Q23" s="15"/>
      <c r="R23" s="30"/>
      <c r="S23" s="122"/>
      <c r="T23" s="25"/>
    </row>
    <row r="24" spans="1:20" ht="13.95" customHeight="1" x14ac:dyDescent="0.2">
      <c r="A24" s="135">
        <v>43272</v>
      </c>
      <c r="B24" s="212"/>
      <c r="C24" s="29"/>
      <c r="D24" s="27" t="s">
        <v>119</v>
      </c>
      <c r="E24" s="30"/>
      <c r="F24" s="24"/>
      <c r="G24" s="67"/>
      <c r="H24" s="24"/>
      <c r="I24" s="67"/>
      <c r="J24" s="22"/>
      <c r="K24" s="67"/>
      <c r="L24" s="22"/>
      <c r="M24" s="67"/>
      <c r="N24" s="23"/>
      <c r="O24" s="67"/>
      <c r="P24" s="367"/>
      <c r="Q24" s="15"/>
      <c r="R24" s="30"/>
      <c r="S24" s="122"/>
      <c r="T24" s="25"/>
    </row>
    <row r="25" spans="1:20" ht="13.95" customHeight="1" x14ac:dyDescent="0.2">
      <c r="A25" s="135">
        <v>43273</v>
      </c>
      <c r="B25" s="272"/>
      <c r="C25" s="30"/>
      <c r="D25" s="27"/>
      <c r="E25" s="30"/>
      <c r="F25" s="24"/>
      <c r="G25" s="67"/>
      <c r="H25" s="24"/>
      <c r="I25" s="67"/>
      <c r="J25" s="22"/>
      <c r="K25" s="67"/>
      <c r="L25" s="22"/>
      <c r="M25" s="67"/>
      <c r="N25" s="23"/>
      <c r="O25" s="67"/>
      <c r="P25" s="367"/>
      <c r="Q25" s="15"/>
      <c r="R25" s="30"/>
      <c r="S25" s="122"/>
      <c r="T25" s="25"/>
    </row>
    <row r="26" spans="1:20" ht="13.95" customHeight="1" x14ac:dyDescent="0.2">
      <c r="A26" s="135">
        <v>43274</v>
      </c>
      <c r="B26" s="272"/>
      <c r="C26" s="30"/>
      <c r="D26" s="27"/>
      <c r="E26" s="30"/>
      <c r="F26" s="24"/>
      <c r="G26" s="67"/>
      <c r="H26" s="24"/>
      <c r="I26" s="67"/>
      <c r="J26" s="22"/>
      <c r="K26" s="67"/>
      <c r="L26" s="22"/>
      <c r="M26" s="67"/>
      <c r="N26" s="23"/>
      <c r="O26" s="67"/>
      <c r="P26" s="367"/>
      <c r="Q26" s="15"/>
      <c r="R26" s="30"/>
      <c r="S26" s="122"/>
      <c r="T26" s="25"/>
    </row>
    <row r="27" spans="1:20" ht="13.95" customHeight="1" x14ac:dyDescent="0.2">
      <c r="A27" s="135">
        <v>43275</v>
      </c>
      <c r="B27" s="272"/>
      <c r="C27" s="29"/>
      <c r="D27" s="27"/>
      <c r="E27" s="30"/>
      <c r="F27" s="24"/>
      <c r="G27" s="67"/>
      <c r="H27" s="24"/>
      <c r="I27" s="67"/>
      <c r="J27" s="22"/>
      <c r="K27" s="67"/>
      <c r="L27" s="22"/>
      <c r="M27" s="67"/>
      <c r="N27" s="23"/>
      <c r="O27" s="67"/>
      <c r="P27" s="367"/>
      <c r="Q27" s="15"/>
      <c r="R27" s="30"/>
      <c r="S27" s="122"/>
      <c r="T27" s="25"/>
    </row>
    <row r="28" spans="1:20" ht="13.95" customHeight="1" x14ac:dyDescent="0.2">
      <c r="A28" s="135">
        <v>43276</v>
      </c>
      <c r="B28" s="272"/>
      <c r="C28" s="29"/>
      <c r="D28" s="27"/>
      <c r="E28" s="30"/>
      <c r="F28" s="24"/>
      <c r="G28" s="67"/>
      <c r="H28" s="24"/>
      <c r="I28" s="67"/>
      <c r="J28" s="22"/>
      <c r="K28" s="67"/>
      <c r="L28" s="22"/>
      <c r="M28" s="67"/>
      <c r="N28" s="23"/>
      <c r="O28" s="67"/>
      <c r="P28" s="367"/>
      <c r="Q28" s="15"/>
      <c r="R28" s="30"/>
      <c r="S28" s="122"/>
      <c r="T28" s="25"/>
    </row>
    <row r="29" spans="1:20" ht="13.95" customHeight="1" x14ac:dyDescent="0.2">
      <c r="A29" s="135">
        <v>43277</v>
      </c>
      <c r="B29" s="272"/>
      <c r="C29" s="29"/>
      <c r="D29" s="27"/>
      <c r="E29" s="30"/>
      <c r="F29" s="24"/>
      <c r="G29" s="67"/>
      <c r="H29" s="24"/>
      <c r="I29" s="67"/>
      <c r="J29" s="22"/>
      <c r="K29" s="67"/>
      <c r="L29" s="22"/>
      <c r="M29" s="67"/>
      <c r="N29" s="23"/>
      <c r="O29" s="67"/>
      <c r="P29" s="367"/>
      <c r="Q29" s="15"/>
      <c r="R29" s="30"/>
      <c r="S29" s="122"/>
      <c r="T29" s="25"/>
    </row>
    <row r="30" spans="1:20" ht="13.95" customHeight="1" x14ac:dyDescent="0.2">
      <c r="A30" s="135">
        <v>43278</v>
      </c>
      <c r="B30" s="272"/>
      <c r="C30" s="29"/>
      <c r="D30" s="27"/>
      <c r="E30" s="30"/>
      <c r="F30" s="24"/>
      <c r="G30" s="67"/>
      <c r="H30" s="24"/>
      <c r="I30" s="67"/>
      <c r="J30" s="22"/>
      <c r="K30" s="67"/>
      <c r="L30" s="22"/>
      <c r="M30" s="67"/>
      <c r="N30" s="23"/>
      <c r="O30" s="67"/>
      <c r="P30" s="367"/>
      <c r="Q30" s="15"/>
      <c r="R30" s="30"/>
      <c r="S30" s="122"/>
      <c r="T30" s="25"/>
    </row>
    <row r="31" spans="1:20" ht="13.95" customHeight="1" x14ac:dyDescent="0.2">
      <c r="A31" s="135">
        <v>43279</v>
      </c>
      <c r="B31" s="272"/>
      <c r="C31" s="29"/>
      <c r="D31" s="27"/>
      <c r="E31" s="30"/>
      <c r="F31" s="24"/>
      <c r="G31" s="67"/>
      <c r="H31" s="24"/>
      <c r="I31" s="67"/>
      <c r="J31" s="22"/>
      <c r="K31" s="67"/>
      <c r="L31" s="22"/>
      <c r="M31" s="67"/>
      <c r="N31" s="23"/>
      <c r="O31" s="67"/>
      <c r="P31" s="367"/>
      <c r="Q31" s="15"/>
      <c r="R31" s="30"/>
      <c r="S31" s="122"/>
      <c r="T31" s="25"/>
    </row>
    <row r="32" spans="1:20" ht="13.95" customHeight="1" x14ac:dyDescent="0.2">
      <c r="A32" s="135">
        <v>43280</v>
      </c>
      <c r="B32" s="272"/>
      <c r="C32" s="29"/>
      <c r="D32" s="27"/>
      <c r="E32" s="30"/>
      <c r="F32" s="24"/>
      <c r="G32" s="67"/>
      <c r="H32" s="24"/>
      <c r="I32" s="67"/>
      <c r="J32" s="22"/>
      <c r="K32" s="67"/>
      <c r="L32" s="22"/>
      <c r="M32" s="67"/>
      <c r="N32" s="23"/>
      <c r="O32" s="67"/>
      <c r="P32" s="367"/>
      <c r="Q32" s="15"/>
      <c r="R32" s="30"/>
      <c r="S32" s="122"/>
      <c r="T32" s="25"/>
    </row>
    <row r="33" spans="1:20" ht="13.95" customHeight="1" x14ac:dyDescent="0.2">
      <c r="A33" s="135">
        <v>43281</v>
      </c>
      <c r="B33" s="272"/>
      <c r="C33" s="30"/>
      <c r="D33" s="27"/>
      <c r="E33" s="30"/>
      <c r="F33" s="24"/>
      <c r="G33" s="67"/>
      <c r="H33" s="24"/>
      <c r="I33" s="67"/>
      <c r="J33" s="22"/>
      <c r="K33" s="67"/>
      <c r="L33" s="22"/>
      <c r="M33" s="67"/>
      <c r="N33" s="23"/>
      <c r="O33" s="67"/>
      <c r="P33" s="367"/>
      <c r="Q33" s="15"/>
      <c r="R33" s="30"/>
      <c r="S33" s="122"/>
      <c r="T33" s="25"/>
    </row>
    <row r="34" spans="1:20" ht="13.95" customHeight="1" thickBot="1" x14ac:dyDescent="0.25">
      <c r="A34" s="136"/>
      <c r="B34" s="137"/>
      <c r="C34" s="34"/>
      <c r="D34" s="33"/>
      <c r="E34" s="33"/>
      <c r="F34" s="36"/>
      <c r="G34" s="68"/>
      <c r="H34" s="36"/>
      <c r="I34" s="68"/>
      <c r="J34" s="35"/>
      <c r="K34" s="68"/>
      <c r="L34" s="36"/>
      <c r="M34" s="68"/>
      <c r="N34" s="35"/>
      <c r="O34" s="68"/>
      <c r="P34" s="367"/>
      <c r="Q34" s="129"/>
      <c r="R34" s="34"/>
      <c r="S34" s="123"/>
      <c r="T34" s="37"/>
    </row>
    <row r="35" spans="1:20" s="39" customFormat="1" ht="13.95" customHeight="1" thickBot="1" x14ac:dyDescent="0.25">
      <c r="A35" s="38"/>
      <c r="D35" s="109" t="s">
        <v>254</v>
      </c>
      <c r="E35" s="64">
        <f t="shared" ref="E35:O35" si="0">COUNTIF(E4:E34,"Yes")</f>
        <v>0</v>
      </c>
      <c r="F35" s="65">
        <f t="shared" si="0"/>
        <v>0</v>
      </c>
      <c r="G35" s="69">
        <f t="shared" si="0"/>
        <v>0</v>
      </c>
      <c r="H35" s="65">
        <f t="shared" si="0"/>
        <v>0</v>
      </c>
      <c r="I35" s="65">
        <f t="shared" si="0"/>
        <v>0</v>
      </c>
      <c r="J35" s="64">
        <f t="shared" si="0"/>
        <v>0</v>
      </c>
      <c r="K35" s="65">
        <f t="shared" si="0"/>
        <v>0</v>
      </c>
      <c r="L35" s="65">
        <f t="shared" si="0"/>
        <v>0</v>
      </c>
      <c r="M35" s="65">
        <f t="shared" si="0"/>
        <v>0</v>
      </c>
      <c r="N35" s="65">
        <f t="shared" si="0"/>
        <v>0</v>
      </c>
      <c r="O35" s="113">
        <f t="shared" si="0"/>
        <v>0</v>
      </c>
      <c r="P35" s="367"/>
      <c r="Q35" s="112">
        <f>SUM(Q4:Q34)</f>
        <v>0</v>
      </c>
      <c r="R35" s="107">
        <f>SUM(R4:R34)</f>
        <v>0</v>
      </c>
      <c r="S35" s="107">
        <f>SUM(S4:S34)</f>
        <v>0</v>
      </c>
      <c r="T35" s="107" t="s">
        <v>68</v>
      </c>
    </row>
    <row r="36" spans="1:20" s="39" customFormat="1" ht="13.95" customHeight="1" x14ac:dyDescent="0.3">
      <c r="D36" s="110" t="s">
        <v>390</v>
      </c>
      <c r="E36" s="40">
        <f t="shared" ref="E36:O36" si="1">COUNTIF(E4:E34,"No")</f>
        <v>0</v>
      </c>
      <c r="F36" s="41">
        <f t="shared" si="1"/>
        <v>0</v>
      </c>
      <c r="G36" s="42">
        <f t="shared" si="1"/>
        <v>0</v>
      </c>
      <c r="H36" s="41">
        <f t="shared" si="1"/>
        <v>0</v>
      </c>
      <c r="I36" s="41">
        <f t="shared" si="1"/>
        <v>0</v>
      </c>
      <c r="J36" s="40">
        <f t="shared" si="1"/>
        <v>0</v>
      </c>
      <c r="K36" s="41">
        <f t="shared" si="1"/>
        <v>0</v>
      </c>
      <c r="L36" s="41">
        <f t="shared" si="1"/>
        <v>0</v>
      </c>
      <c r="M36" s="41">
        <f t="shared" si="1"/>
        <v>0</v>
      </c>
      <c r="N36" s="41">
        <f t="shared" si="1"/>
        <v>0</v>
      </c>
      <c r="O36" s="41">
        <f t="shared" si="1"/>
        <v>0</v>
      </c>
      <c r="P36" s="367"/>
      <c r="Q36"/>
      <c r="R36"/>
      <c r="S36"/>
    </row>
    <row r="37" spans="1:20" s="39" customFormat="1" ht="13.95" customHeight="1" x14ac:dyDescent="0.3">
      <c r="D37" s="110" t="s">
        <v>389</v>
      </c>
      <c r="E37" s="40">
        <f t="shared" ref="E37:O37" si="2">COUNTIF(E4:E34,"mod")</f>
        <v>0</v>
      </c>
      <c r="F37" s="41">
        <f t="shared" si="2"/>
        <v>0</v>
      </c>
      <c r="G37" s="42">
        <f t="shared" si="2"/>
        <v>0</v>
      </c>
      <c r="H37" s="41">
        <f t="shared" si="2"/>
        <v>0</v>
      </c>
      <c r="I37" s="41">
        <f t="shared" si="2"/>
        <v>0</v>
      </c>
      <c r="J37" s="40">
        <f t="shared" si="2"/>
        <v>0</v>
      </c>
      <c r="K37" s="41">
        <f t="shared" si="2"/>
        <v>0</v>
      </c>
      <c r="L37" s="41">
        <f t="shared" si="2"/>
        <v>0</v>
      </c>
      <c r="M37" s="41">
        <f t="shared" si="2"/>
        <v>0</v>
      </c>
      <c r="N37" s="41">
        <f t="shared" si="2"/>
        <v>0</v>
      </c>
      <c r="O37" s="41">
        <f t="shared" si="2"/>
        <v>0</v>
      </c>
      <c r="P37" s="367"/>
      <c r="Q37"/>
      <c r="R37"/>
      <c r="S37"/>
    </row>
    <row r="38" spans="1:20" s="49" customFormat="1" ht="14.25" customHeight="1" thickBot="1" x14ac:dyDescent="0.35">
      <c r="A38" s="43"/>
      <c r="B38" s="44"/>
      <c r="C38" s="44"/>
      <c r="D38" s="111" t="s">
        <v>112</v>
      </c>
      <c r="E38" s="46" t="e">
        <f>(E35+E37)/(E35+E36+E37)</f>
        <v>#DIV/0!</v>
      </c>
      <c r="F38" s="47" t="e">
        <f>(F35+F37)/(F35+F36+F37)</f>
        <v>#DIV/0!</v>
      </c>
      <c r="G38" s="48" t="e">
        <f t="shared" ref="G38:I38" si="3">(G35+G37)/(G35+G36+G37)</f>
        <v>#DIV/0!</v>
      </c>
      <c r="H38" s="47" t="e">
        <f t="shared" si="3"/>
        <v>#DIV/0!</v>
      </c>
      <c r="I38" s="47" t="e">
        <f t="shared" si="3"/>
        <v>#DIV/0!</v>
      </c>
      <c r="J38" s="46" t="e">
        <f>(J35+J37)/(J35+J36+J37)</f>
        <v>#DIV/0!</v>
      </c>
      <c r="K38" s="47" t="e">
        <f t="shared" ref="K38:M38" si="4">(K35+K37)/(K35+K36+K37)</f>
        <v>#DIV/0!</v>
      </c>
      <c r="L38" s="47" t="e">
        <f t="shared" si="4"/>
        <v>#DIV/0!</v>
      </c>
      <c r="M38" s="47" t="e">
        <f t="shared" si="4"/>
        <v>#DIV/0!</v>
      </c>
      <c r="N38" s="47" t="e">
        <f>(N35+N37)/(N35+N36+N37)</f>
        <v>#DIV/0!</v>
      </c>
      <c r="O38" s="47" t="e">
        <f>(O35+O37)/(O35+O36+O37)</f>
        <v>#DIV/0!</v>
      </c>
      <c r="P38" s="367"/>
      <c r="Q38"/>
      <c r="R38"/>
      <c r="S38"/>
    </row>
    <row r="39" spans="1:20" s="49" customFormat="1" ht="14.25" customHeight="1" thickBot="1" x14ac:dyDescent="0.35">
      <c r="A39" s="43"/>
      <c r="B39" s="44"/>
      <c r="C39" s="44"/>
      <c r="D39" s="45"/>
      <c r="E39" s="83" t="s">
        <v>68</v>
      </c>
      <c r="F39" s="360" t="e">
        <f>(F35+G35+F37+G37)/(F35+G35+F36+G36+F37+G37)</f>
        <v>#DIV/0!</v>
      </c>
      <c r="G39" s="361"/>
      <c r="H39" s="360" t="e">
        <f>(H35+I35+H37+I37)/(H35+I35+H36+I36+H37+I37)</f>
        <v>#DIV/0!</v>
      </c>
      <c r="I39" s="361"/>
      <c r="J39" s="360" t="e">
        <f>(J35+K35+J37+K37)/(J35+K35+J36+K36+J37+K37)</f>
        <v>#DIV/0!</v>
      </c>
      <c r="K39" s="361"/>
      <c r="L39" s="360" t="e">
        <f t="shared" ref="L39" si="5">(L35+M35+L37+M37)/(L35+M35+L36+M36+L37+M37)</f>
        <v>#DIV/0!</v>
      </c>
      <c r="M39" s="361"/>
      <c r="N39" s="360" t="e">
        <f>(N35+O35+N37+O37)/(N35+O35+N36+O36+N37+O37)</f>
        <v>#DIV/0!</v>
      </c>
      <c r="O39" s="361"/>
      <c r="P39" s="368"/>
    </row>
    <row r="40" spans="1:20" ht="13.95" customHeight="1" thickBot="1" x14ac:dyDescent="0.3">
      <c r="B40" s="50" t="s">
        <v>391</v>
      </c>
      <c r="Q40" s="15"/>
    </row>
    <row r="41" spans="1:20" ht="13.95" customHeight="1" x14ac:dyDescent="0.25">
      <c r="B41" s="51" t="s">
        <v>69</v>
      </c>
      <c r="C41" s="357" t="s">
        <v>68</v>
      </c>
      <c r="D41" s="52" t="s">
        <v>362</v>
      </c>
      <c r="E41" s="53">
        <f>COUNTIF(D4:D34,"T")</f>
        <v>9</v>
      </c>
      <c r="F41" s="15"/>
      <c r="Q41" s="15"/>
    </row>
    <row r="42" spans="1:20" ht="13.95" customHeight="1" x14ac:dyDescent="0.25">
      <c r="B42" s="54" t="s">
        <v>67</v>
      </c>
      <c r="C42" s="358"/>
      <c r="D42" s="55" t="s">
        <v>273</v>
      </c>
      <c r="E42" s="56">
        <f>COUNTIF(D4:D34,"R")</f>
        <v>10</v>
      </c>
      <c r="F42" s="15"/>
      <c r="Q42" s="15"/>
    </row>
    <row r="43" spans="1:20" ht="13.95" customHeight="1" x14ac:dyDescent="0.25">
      <c r="B43" s="57" t="s">
        <v>272</v>
      </c>
      <c r="C43" s="358"/>
      <c r="D43" s="55" t="s">
        <v>274</v>
      </c>
      <c r="E43" s="56">
        <f>COUNTIF(D4:D34,"C")</f>
        <v>2</v>
      </c>
      <c r="F43" s="15"/>
      <c r="Q43" s="15"/>
    </row>
    <row r="44" spans="1:20" ht="13.95" customHeight="1" thickBot="1" x14ac:dyDescent="0.3">
      <c r="B44" s="58" t="s">
        <v>374</v>
      </c>
      <c r="C44" s="359"/>
      <c r="D44" s="59" t="s">
        <v>275</v>
      </c>
      <c r="E44" s="60">
        <f>COUNTIF(D4:D34,"M")</f>
        <v>0</v>
      </c>
      <c r="F44" s="15"/>
      <c r="Q44" s="15"/>
    </row>
    <row r="45" spans="1:20" ht="13.95" customHeight="1" x14ac:dyDescent="0.25">
      <c r="C45" s="61"/>
    </row>
  </sheetData>
  <mergeCells count="16">
    <mergeCell ref="C41:C44"/>
    <mergeCell ref="Y1:Z1"/>
    <mergeCell ref="A2:D2"/>
    <mergeCell ref="E2:E3"/>
    <mergeCell ref="F2:G2"/>
    <mergeCell ref="H2:I2"/>
    <mergeCell ref="J2:K2"/>
    <mergeCell ref="L2:M2"/>
    <mergeCell ref="N2:O2"/>
    <mergeCell ref="P2:P39"/>
    <mergeCell ref="Q2:S2"/>
    <mergeCell ref="F39:G39"/>
    <mergeCell ref="H39:I39"/>
    <mergeCell ref="J39:K39"/>
    <mergeCell ref="L39:M39"/>
    <mergeCell ref="N39:O39"/>
  </mergeCells>
  <phoneticPr fontId="8" type="noConversion"/>
  <conditionalFormatting sqref="E4:O4 Q4:S4">
    <cfRule type="expression" dxfId="206" priority="68">
      <formula>($D$4="C")</formula>
    </cfRule>
    <cfRule type="expression" dxfId="205" priority="69">
      <formula>($D$4="R")</formula>
    </cfRule>
  </conditionalFormatting>
  <conditionalFormatting sqref="E4:O34">
    <cfRule type="expression" dxfId="204" priority="1">
      <formula>NOT(ISERROR(SEARCH("MOD",E4)))</formula>
    </cfRule>
    <cfRule type="expression" dxfId="203" priority="2">
      <formula>NOT(ISERROR(SEARCH("NO",E4)))</formula>
    </cfRule>
    <cfRule type="expression" dxfId="202" priority="3">
      <formula>NOT(ISERROR(SEARCH("YES",E4)))</formula>
    </cfRule>
  </conditionalFormatting>
  <conditionalFormatting sqref="D4:D34">
    <cfRule type="expression" dxfId="201" priority="59">
      <formula>NOT(ISERROR(SEARCH("M",D4)))</formula>
    </cfRule>
    <cfRule type="expression" dxfId="200" priority="60">
      <formula>NOT(ISERROR(SEARCH("C",D4)))</formula>
    </cfRule>
    <cfRule type="expression" dxfId="199" priority="61">
      <formula>NOT(ISERROR(SEARCH("R",D4)))</formula>
    </cfRule>
    <cfRule type="expression" dxfId="198" priority="62">
      <formula>NOT(ISERROR(SEARCH("T",D4)))</formula>
    </cfRule>
  </conditionalFormatting>
  <conditionalFormatting sqref="E5:O5 Q5:S5">
    <cfRule type="expression" dxfId="197" priority="66">
      <formula>($D$5="C")</formula>
    </cfRule>
    <cfRule type="expression" dxfId="196" priority="67">
      <formula>($D$5="R")</formula>
    </cfRule>
  </conditionalFormatting>
  <conditionalFormatting sqref="E6:O6 Q6:S6">
    <cfRule type="expression" dxfId="195" priority="64">
      <formula>($D$6="R")</formula>
    </cfRule>
    <cfRule type="expression" dxfId="194" priority="65">
      <formula>($D$6="C")</formula>
    </cfRule>
  </conditionalFormatting>
  <conditionalFormatting sqref="E7:O7 Q7:S7">
    <cfRule type="expression" dxfId="193" priority="58">
      <formula>($D$7="C")</formula>
    </cfRule>
    <cfRule type="expression" dxfId="192" priority="63">
      <formula>($D$7="R")</formula>
    </cfRule>
  </conditionalFormatting>
  <conditionalFormatting sqref="E8:O8 Q8:S8">
    <cfRule type="expression" dxfId="191" priority="56">
      <formula>($D$8="C")</formula>
    </cfRule>
    <cfRule type="expression" dxfId="190" priority="57">
      <formula>($D$8="R")</formula>
    </cfRule>
  </conditionalFormatting>
  <conditionalFormatting sqref="E9:O9 Q9:S9">
    <cfRule type="expression" dxfId="189" priority="54">
      <formula>($D$9="R")</formula>
    </cfRule>
    <cfRule type="expression" dxfId="188" priority="55">
      <formula>($D$9="C")</formula>
    </cfRule>
  </conditionalFormatting>
  <conditionalFormatting sqref="E10:O10 Q10:S10">
    <cfRule type="expression" dxfId="187" priority="52">
      <formula>($D$10="R")</formula>
    </cfRule>
    <cfRule type="expression" dxfId="186" priority="53">
      <formula>($D$10="C")</formula>
    </cfRule>
  </conditionalFormatting>
  <conditionalFormatting sqref="E11:O11 Q11:S11">
    <cfRule type="expression" dxfId="185" priority="48">
      <formula>($D$11="C")</formula>
    </cfRule>
    <cfRule type="expression" dxfId="184" priority="50">
      <formula>($D$11="R")</formula>
    </cfRule>
  </conditionalFormatting>
  <conditionalFormatting sqref="E12:O12 Q12:S12">
    <cfRule type="expression" dxfId="183" priority="46">
      <formula>($D$12="C")</formula>
    </cfRule>
    <cfRule type="expression" dxfId="182" priority="47">
      <formula>($D$12="R")</formula>
    </cfRule>
  </conditionalFormatting>
  <conditionalFormatting sqref="E13:O13 Q13:S13">
    <cfRule type="expression" dxfId="181" priority="24">
      <formula>($D$13="C")</formula>
    </cfRule>
    <cfRule type="expression" dxfId="180" priority="45">
      <formula>($D$13="R")</formula>
    </cfRule>
  </conditionalFormatting>
  <conditionalFormatting sqref="E14:O14 Q14:S14">
    <cfRule type="expression" dxfId="179" priority="23">
      <formula>($D$14="C")</formula>
    </cfRule>
    <cfRule type="expression" dxfId="178" priority="44">
      <formula>($D$14="R")</formula>
    </cfRule>
  </conditionalFormatting>
  <conditionalFormatting sqref="E15:O15 Q15:S15">
    <cfRule type="expression" dxfId="177" priority="22">
      <formula>($D$15="C")</formula>
    </cfRule>
    <cfRule type="expression" dxfId="176" priority="43">
      <formula>($D$15="R")</formula>
    </cfRule>
  </conditionalFormatting>
  <conditionalFormatting sqref="E16:O16 Q16:S16">
    <cfRule type="expression" dxfId="175" priority="21">
      <formula>($D$16="C")</formula>
    </cfRule>
    <cfRule type="expression" dxfId="174" priority="42">
      <formula>($D$16="R")</formula>
    </cfRule>
  </conditionalFormatting>
  <conditionalFormatting sqref="E17:O17 Q17:S17">
    <cfRule type="expression" dxfId="173" priority="20">
      <formula>($D$17="C")</formula>
    </cfRule>
    <cfRule type="expression" dxfId="172" priority="41">
      <formula>($D$17="R")</formula>
    </cfRule>
  </conditionalFormatting>
  <conditionalFormatting sqref="E18:O18 Q18:S18">
    <cfRule type="expression" dxfId="171" priority="19">
      <formula>($D$18="C")</formula>
    </cfRule>
    <cfRule type="expression" dxfId="170" priority="40">
      <formula>($D$18="R")</formula>
    </cfRule>
  </conditionalFormatting>
  <conditionalFormatting sqref="E19:O19 Q19:S19">
    <cfRule type="expression" dxfId="169" priority="18">
      <formula>($D$19="C")</formula>
    </cfRule>
    <cfRule type="expression" dxfId="168" priority="39">
      <formula>($D$19="R")</formula>
    </cfRule>
  </conditionalFormatting>
  <conditionalFormatting sqref="E20:O20 Q20:S20">
    <cfRule type="expression" dxfId="167" priority="17">
      <formula>($D$20="C")</formula>
    </cfRule>
    <cfRule type="expression" dxfId="166" priority="38">
      <formula>($D$20="R")</formula>
    </cfRule>
  </conditionalFormatting>
  <conditionalFormatting sqref="E21:O21 Q21:S21">
    <cfRule type="expression" dxfId="165" priority="16">
      <formula>($D$21="C")</formula>
    </cfRule>
    <cfRule type="expression" dxfId="164" priority="37">
      <formula>($D$21="R")</formula>
    </cfRule>
  </conditionalFormatting>
  <conditionalFormatting sqref="E22:O22 Q22:S22">
    <cfRule type="expression" dxfId="163" priority="36">
      <formula>($D$22="R")</formula>
    </cfRule>
    <cfRule type="expression" dxfId="162" priority="49">
      <formula>($D$22="C")</formula>
    </cfRule>
  </conditionalFormatting>
  <conditionalFormatting sqref="E23:O23 Q23:S23">
    <cfRule type="expression" dxfId="161" priority="15">
      <formula>($D$23="C")</formula>
    </cfRule>
    <cfRule type="expression" dxfId="160" priority="35">
      <formula>($D$23="R")</formula>
    </cfRule>
  </conditionalFormatting>
  <conditionalFormatting sqref="E24:O24 Q24:S24">
    <cfRule type="expression" dxfId="159" priority="14">
      <formula>($D$24="C")</formula>
    </cfRule>
    <cfRule type="expression" dxfId="158" priority="51">
      <formula>($D$24="R")</formula>
    </cfRule>
  </conditionalFormatting>
  <conditionalFormatting sqref="E25:O25 Q25:S25">
    <cfRule type="expression" dxfId="157" priority="13">
      <formula>($D$25="C")</formula>
    </cfRule>
    <cfRule type="expression" dxfId="156" priority="34">
      <formula>($D$25="R")</formula>
    </cfRule>
  </conditionalFormatting>
  <conditionalFormatting sqref="E26:O26 Q26:S26">
    <cfRule type="expression" dxfId="155" priority="12">
      <formula>($D$26="C")</formula>
    </cfRule>
    <cfRule type="expression" dxfId="154" priority="33">
      <formula>($D$26="R")</formula>
    </cfRule>
  </conditionalFormatting>
  <conditionalFormatting sqref="E27:O27 Q27:S27">
    <cfRule type="expression" dxfId="153" priority="11">
      <formula>($D$27="C")</formula>
    </cfRule>
    <cfRule type="expression" dxfId="152" priority="32">
      <formula>($D$27="R")</formula>
    </cfRule>
  </conditionalFormatting>
  <conditionalFormatting sqref="E28:O28 Q28:S28">
    <cfRule type="expression" dxfId="151" priority="10">
      <formula>($D$28="C")</formula>
    </cfRule>
    <cfRule type="expression" dxfId="150" priority="31">
      <formula>($D$28="R")</formula>
    </cfRule>
  </conditionalFormatting>
  <conditionalFormatting sqref="E29:O29 Q29:S29">
    <cfRule type="expression" dxfId="149" priority="9">
      <formula>($D$29="C")</formula>
    </cfRule>
    <cfRule type="expression" dxfId="148" priority="30">
      <formula>($D$29="R")</formula>
    </cfRule>
  </conditionalFormatting>
  <conditionalFormatting sqref="E30:O30 Q30:S30">
    <cfRule type="expression" dxfId="147" priority="8">
      <formula>($D$30="C")</formula>
    </cfRule>
    <cfRule type="expression" dxfId="146" priority="29">
      <formula>($D$30="R")</formula>
    </cfRule>
  </conditionalFormatting>
  <conditionalFormatting sqref="E31:O31 Q31:S31">
    <cfRule type="expression" dxfId="145" priority="7">
      <formula>($D$31="C")</formula>
    </cfRule>
    <cfRule type="expression" dxfId="144" priority="28">
      <formula>($D$31="R")</formula>
    </cfRule>
  </conditionalFormatting>
  <conditionalFormatting sqref="E32:O32 Q32:S32">
    <cfRule type="expression" dxfId="143" priority="6">
      <formula>($D$32="C")</formula>
    </cfRule>
    <cfRule type="expression" dxfId="142" priority="27">
      <formula>($D$32="R")</formula>
    </cfRule>
  </conditionalFormatting>
  <conditionalFormatting sqref="E33:O33 Q33:S33">
    <cfRule type="expression" dxfId="141" priority="5">
      <formula>($D$33="C")</formula>
    </cfRule>
    <cfRule type="expression" dxfId="140" priority="26">
      <formula>($D$33="R")</formula>
    </cfRule>
  </conditionalFormatting>
  <conditionalFormatting sqref="E34:O34 Q34:S34">
    <cfRule type="expression" dxfId="139" priority="4">
      <formula>($D$34="C")</formula>
    </cfRule>
    <cfRule type="expression" dxfId="138" priority="25">
      <formula>($D$34="R")</formula>
    </cfRule>
  </conditionalFormatting>
  <dataValidations count="2">
    <dataValidation type="list" allowBlank="1" showInputMessage="1" showErrorMessage="1" sqref="E4:O34" xr:uid="{00000000-0002-0000-0B00-000000000000}">
      <formula1>$Y$2:$Y$5</formula1>
    </dataValidation>
    <dataValidation type="list" allowBlank="1" showInputMessage="1" showErrorMessage="1" sqref="D4:D34" xr:uid="{00000000-0002-0000-0B00-000001000000}">
      <formula1>$Z$2:$Z$6</formula1>
    </dataValidation>
  </dataValidations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50"/>
  </sheetPr>
  <dimension ref="A1:Z45"/>
  <sheetViews>
    <sheetView workbookViewId="0">
      <selection activeCell="A3" sqref="A3"/>
    </sheetView>
  </sheetViews>
  <sheetFormatPr defaultColWidth="8.77734375" defaultRowHeight="13.95" customHeight="1" x14ac:dyDescent="0.25"/>
  <cols>
    <col min="1" max="1" width="16.6640625" style="11" customWidth="1"/>
    <col min="2" max="2" width="11.33203125" style="12" customWidth="1"/>
    <col min="3" max="3" width="13.77734375" style="12" customWidth="1"/>
    <col min="4" max="4" width="10.6640625" style="13" bestFit="1" customWidth="1"/>
    <col min="5" max="6" width="9.33203125" style="14" customWidth="1"/>
    <col min="7" max="7" width="8.77734375" style="15" customWidth="1"/>
    <col min="8" max="15" width="8.77734375" style="15"/>
    <col min="16" max="16" width="3.44140625" style="15" customWidth="1"/>
    <col min="17" max="17" width="13.6640625" style="1" customWidth="1"/>
    <col min="18" max="19" width="13.6640625" style="16" customWidth="1"/>
    <col min="20" max="20" width="36.109375" style="16" customWidth="1"/>
    <col min="21" max="16384" width="8.77734375" style="16"/>
  </cols>
  <sheetData>
    <row r="1" spans="1:26" ht="9.75" customHeight="1" thickBot="1" x14ac:dyDescent="0.3">
      <c r="E1" s="15"/>
      <c r="F1" s="15"/>
      <c r="O1" s="16"/>
      <c r="P1" s="16"/>
      <c r="Q1" s="16"/>
      <c r="Y1" s="355" t="s">
        <v>130</v>
      </c>
      <c r="Z1" s="355"/>
    </row>
    <row r="2" spans="1:26" ht="21.75" customHeight="1" thickBot="1" x14ac:dyDescent="0.25">
      <c r="A2" s="362" t="s">
        <v>54</v>
      </c>
      <c r="B2" s="363"/>
      <c r="C2" s="363"/>
      <c r="D2" s="363"/>
      <c r="E2" s="364" t="s">
        <v>136</v>
      </c>
      <c r="F2" s="356" t="s">
        <v>376</v>
      </c>
      <c r="G2" s="354"/>
      <c r="H2" s="353" t="s">
        <v>10</v>
      </c>
      <c r="I2" s="354"/>
      <c r="J2" s="356" t="s">
        <v>270</v>
      </c>
      <c r="K2" s="353"/>
      <c r="L2" s="356" t="s">
        <v>278</v>
      </c>
      <c r="M2" s="354"/>
      <c r="N2" s="356" t="s">
        <v>271</v>
      </c>
      <c r="O2" s="354"/>
      <c r="P2" s="366"/>
      <c r="Q2" s="353" t="s">
        <v>137</v>
      </c>
      <c r="R2" s="353"/>
      <c r="S2" s="354"/>
      <c r="Y2" s="86"/>
      <c r="Z2" s="87"/>
    </row>
    <row r="3" spans="1:26" ht="13.95" customHeight="1" thickBot="1" x14ac:dyDescent="0.3">
      <c r="A3" s="17" t="s">
        <v>373</v>
      </c>
      <c r="B3" s="17" t="s">
        <v>372</v>
      </c>
      <c r="C3" s="17" t="s">
        <v>28</v>
      </c>
      <c r="D3" s="17" t="s">
        <v>307</v>
      </c>
      <c r="E3" s="365"/>
      <c r="F3" s="108" t="s">
        <v>193</v>
      </c>
      <c r="G3" s="114" t="s">
        <v>306</v>
      </c>
      <c r="H3" s="119" t="s">
        <v>193</v>
      </c>
      <c r="I3" s="114" t="s">
        <v>306</v>
      </c>
      <c r="J3" s="108" t="s">
        <v>193</v>
      </c>
      <c r="K3" s="126" t="s">
        <v>306</v>
      </c>
      <c r="L3" s="119" t="s">
        <v>193</v>
      </c>
      <c r="M3" s="114" t="s">
        <v>306</v>
      </c>
      <c r="N3" s="108" t="s">
        <v>193</v>
      </c>
      <c r="O3" s="114" t="s">
        <v>306</v>
      </c>
      <c r="P3" s="367"/>
      <c r="Q3" s="127" t="s">
        <v>363</v>
      </c>
      <c r="R3" s="115" t="s">
        <v>364</v>
      </c>
      <c r="S3" s="120" t="s">
        <v>187</v>
      </c>
      <c r="T3" s="18" t="s">
        <v>375</v>
      </c>
      <c r="Y3" s="88" t="s">
        <v>63</v>
      </c>
      <c r="Z3" s="89" t="s">
        <v>69</v>
      </c>
    </row>
    <row r="4" spans="1:26" ht="13.95" customHeight="1" x14ac:dyDescent="0.2">
      <c r="A4" s="19"/>
      <c r="B4" s="20"/>
      <c r="C4" s="21"/>
      <c r="D4" s="20"/>
      <c r="E4" s="72"/>
      <c r="F4" s="71"/>
      <c r="G4" s="66"/>
      <c r="H4" s="71"/>
      <c r="I4" s="66"/>
      <c r="J4" s="70"/>
      <c r="K4" s="66"/>
      <c r="L4" s="70"/>
      <c r="M4" s="66"/>
      <c r="N4" s="70"/>
      <c r="O4" s="66"/>
      <c r="P4" s="367"/>
      <c r="Q4" s="128"/>
      <c r="R4" s="72"/>
      <c r="S4" s="121"/>
      <c r="T4" s="25"/>
      <c r="Y4" s="88" t="s">
        <v>64</v>
      </c>
      <c r="Z4" s="89" t="s">
        <v>61</v>
      </c>
    </row>
    <row r="5" spans="1:26" ht="13.95" customHeight="1" thickBot="1" x14ac:dyDescent="0.25">
      <c r="A5" s="26"/>
      <c r="B5" s="27"/>
      <c r="C5" s="28"/>
      <c r="D5" s="27"/>
      <c r="E5" s="30"/>
      <c r="F5" s="24"/>
      <c r="G5" s="67"/>
      <c r="H5" s="24"/>
      <c r="I5" s="67"/>
      <c r="J5" s="22"/>
      <c r="K5" s="67"/>
      <c r="L5" s="22"/>
      <c r="M5" s="67"/>
      <c r="N5" s="22"/>
      <c r="O5" s="67"/>
      <c r="P5" s="367"/>
      <c r="Q5" s="15"/>
      <c r="R5" s="30"/>
      <c r="S5" s="122"/>
      <c r="T5" s="25"/>
      <c r="Y5" s="90" t="s">
        <v>65</v>
      </c>
      <c r="Z5" s="89" t="s">
        <v>62</v>
      </c>
    </row>
    <row r="6" spans="1:26" ht="13.95" customHeight="1" thickBot="1" x14ac:dyDescent="0.25">
      <c r="A6" s="26"/>
      <c r="B6" s="27"/>
      <c r="C6" s="29"/>
      <c r="D6" s="27"/>
      <c r="E6" s="30"/>
      <c r="F6" s="24"/>
      <c r="G6" s="67"/>
      <c r="H6" s="24"/>
      <c r="I6" s="67"/>
      <c r="J6" s="22"/>
      <c r="K6" s="67"/>
      <c r="L6" s="22"/>
      <c r="M6" s="67"/>
      <c r="N6" s="22"/>
      <c r="O6" s="67"/>
      <c r="P6" s="367"/>
      <c r="Q6" s="15"/>
      <c r="R6" s="30"/>
      <c r="S6" s="122"/>
      <c r="T6" s="25"/>
      <c r="Z6" s="91" t="s">
        <v>374</v>
      </c>
    </row>
    <row r="7" spans="1:26" ht="13.95" customHeight="1" x14ac:dyDescent="0.2">
      <c r="A7" s="26"/>
      <c r="B7" s="27"/>
      <c r="C7" s="29"/>
      <c r="D7" s="27"/>
      <c r="E7" s="30"/>
      <c r="F7" s="24"/>
      <c r="G7" s="67"/>
      <c r="H7" s="24"/>
      <c r="I7" s="67"/>
      <c r="J7" s="22"/>
      <c r="K7" s="67"/>
      <c r="L7" s="22"/>
      <c r="M7" s="67"/>
      <c r="N7" s="22"/>
      <c r="O7" s="67"/>
      <c r="P7" s="367"/>
      <c r="Q7" s="15"/>
      <c r="R7" s="30"/>
      <c r="S7" s="122"/>
      <c r="T7" s="25"/>
    </row>
    <row r="8" spans="1:26" ht="13.95" customHeight="1" x14ac:dyDescent="0.2">
      <c r="A8" s="26"/>
      <c r="B8" s="27"/>
      <c r="C8" s="29"/>
      <c r="D8" s="27"/>
      <c r="E8" s="30"/>
      <c r="F8" s="24"/>
      <c r="G8" s="67"/>
      <c r="H8" s="24"/>
      <c r="I8" s="67"/>
      <c r="J8" s="22"/>
      <c r="K8" s="67"/>
      <c r="L8" s="22"/>
      <c r="M8" s="67"/>
      <c r="N8" s="22"/>
      <c r="O8" s="67"/>
      <c r="P8" s="367"/>
      <c r="Q8" s="15"/>
      <c r="R8" s="30"/>
      <c r="S8" s="122"/>
      <c r="T8" s="25"/>
    </row>
    <row r="9" spans="1:26" ht="13.95" customHeight="1" x14ac:dyDescent="0.2">
      <c r="A9" s="26"/>
      <c r="B9" s="27"/>
      <c r="C9" s="29"/>
      <c r="D9" s="27"/>
      <c r="E9" s="30"/>
      <c r="F9" s="24"/>
      <c r="G9" s="67"/>
      <c r="H9" s="24"/>
      <c r="I9" s="67"/>
      <c r="J9" s="22"/>
      <c r="K9" s="67"/>
      <c r="L9" s="22"/>
      <c r="M9" s="67"/>
      <c r="N9" s="22"/>
      <c r="O9" s="67"/>
      <c r="P9" s="367"/>
      <c r="Q9" s="15"/>
      <c r="R9" s="30"/>
      <c r="S9" s="122"/>
      <c r="T9" s="25"/>
    </row>
    <row r="10" spans="1:26" ht="13.95" customHeight="1" x14ac:dyDescent="0.2">
      <c r="A10" s="26"/>
      <c r="B10" s="27"/>
      <c r="C10" s="29"/>
      <c r="D10" s="27"/>
      <c r="E10" s="30"/>
      <c r="F10" s="24"/>
      <c r="G10" s="67"/>
      <c r="H10" s="24"/>
      <c r="I10" s="67"/>
      <c r="J10" s="22"/>
      <c r="K10" s="67"/>
      <c r="L10" s="22"/>
      <c r="M10" s="67"/>
      <c r="N10" s="23"/>
      <c r="O10" s="67"/>
      <c r="P10" s="367"/>
      <c r="Q10" s="15"/>
      <c r="R10" s="30"/>
      <c r="S10" s="122"/>
      <c r="T10" s="25"/>
    </row>
    <row r="11" spans="1:26" ht="13.95" customHeight="1" x14ac:dyDescent="0.2">
      <c r="A11" s="26"/>
      <c r="B11" s="27"/>
      <c r="C11" s="29"/>
      <c r="D11" s="27"/>
      <c r="E11" s="30"/>
      <c r="F11" s="24"/>
      <c r="G11" s="67"/>
      <c r="H11" s="24"/>
      <c r="I11" s="67"/>
      <c r="J11" s="22"/>
      <c r="K11" s="67"/>
      <c r="L11" s="22"/>
      <c r="M11" s="67"/>
      <c r="N11" s="23"/>
      <c r="O11" s="67"/>
      <c r="P11" s="367"/>
      <c r="Q11" s="15"/>
      <c r="R11" s="30"/>
      <c r="S11" s="122"/>
      <c r="T11" s="25"/>
    </row>
    <row r="12" spans="1:26" ht="13.95" customHeight="1" x14ac:dyDescent="0.2">
      <c r="A12" s="26"/>
      <c r="B12" s="27"/>
      <c r="C12" s="30"/>
      <c r="D12" s="27"/>
      <c r="E12" s="30"/>
      <c r="F12" s="24"/>
      <c r="G12" s="67"/>
      <c r="H12" s="24"/>
      <c r="I12" s="67"/>
      <c r="J12" s="22"/>
      <c r="K12" s="67"/>
      <c r="L12" s="22"/>
      <c r="M12" s="67"/>
      <c r="N12" s="23"/>
      <c r="O12" s="67"/>
      <c r="P12" s="367"/>
      <c r="Q12" s="15"/>
      <c r="R12" s="30"/>
      <c r="S12" s="122"/>
      <c r="T12" s="25"/>
    </row>
    <row r="13" spans="1:26" ht="13.95" customHeight="1" x14ac:dyDescent="0.2">
      <c r="A13" s="26"/>
      <c r="B13" s="27"/>
      <c r="C13" s="29"/>
      <c r="D13" s="27"/>
      <c r="E13" s="30"/>
      <c r="F13" s="24"/>
      <c r="G13" s="67"/>
      <c r="H13" s="24"/>
      <c r="I13" s="67"/>
      <c r="J13" s="22"/>
      <c r="K13" s="67"/>
      <c r="L13" s="22"/>
      <c r="M13" s="67"/>
      <c r="N13" s="23"/>
      <c r="O13" s="67"/>
      <c r="P13" s="367"/>
      <c r="Q13" s="15"/>
      <c r="R13" s="30"/>
      <c r="S13" s="122"/>
      <c r="T13" s="25"/>
    </row>
    <row r="14" spans="1:26" ht="13.95" customHeight="1" x14ac:dyDescent="0.2">
      <c r="A14" s="26"/>
      <c r="B14" s="27"/>
      <c r="C14" s="29"/>
      <c r="D14" s="27"/>
      <c r="E14" s="30"/>
      <c r="F14" s="24"/>
      <c r="G14" s="67"/>
      <c r="H14" s="24"/>
      <c r="I14" s="67"/>
      <c r="J14" s="22"/>
      <c r="K14" s="67"/>
      <c r="L14" s="22"/>
      <c r="M14" s="67"/>
      <c r="N14" s="23"/>
      <c r="O14" s="67"/>
      <c r="P14" s="367"/>
      <c r="Q14" s="15"/>
      <c r="R14" s="30"/>
      <c r="S14" s="122"/>
      <c r="T14" s="25"/>
    </row>
    <row r="15" spans="1:26" ht="13.95" customHeight="1" x14ac:dyDescent="0.2">
      <c r="A15" s="26"/>
      <c r="B15" s="27"/>
      <c r="C15" s="29"/>
      <c r="D15" s="27"/>
      <c r="E15" s="30"/>
      <c r="F15" s="24"/>
      <c r="G15" s="67"/>
      <c r="H15" s="24"/>
      <c r="I15" s="67"/>
      <c r="J15" s="22"/>
      <c r="K15" s="67"/>
      <c r="L15" s="22"/>
      <c r="M15" s="67"/>
      <c r="N15" s="23"/>
      <c r="O15" s="67"/>
      <c r="P15" s="367"/>
      <c r="Q15" s="15"/>
      <c r="R15" s="30"/>
      <c r="S15" s="122"/>
      <c r="T15" s="25"/>
    </row>
    <row r="16" spans="1:26" ht="13.95" customHeight="1" x14ac:dyDescent="0.2">
      <c r="A16" s="26"/>
      <c r="B16" s="27"/>
      <c r="C16" s="29"/>
      <c r="D16" s="27"/>
      <c r="E16" s="30"/>
      <c r="F16" s="24"/>
      <c r="G16" s="67"/>
      <c r="H16" s="24"/>
      <c r="I16" s="67"/>
      <c r="J16" s="22"/>
      <c r="K16" s="67"/>
      <c r="L16" s="22"/>
      <c r="M16" s="67"/>
      <c r="N16" s="23"/>
      <c r="O16" s="67"/>
      <c r="P16" s="367"/>
      <c r="Q16" s="15"/>
      <c r="R16" s="30"/>
      <c r="S16" s="122"/>
      <c r="T16" s="25"/>
    </row>
    <row r="17" spans="1:20" ht="13.95" customHeight="1" x14ac:dyDescent="0.2">
      <c r="A17" s="26"/>
      <c r="B17" s="27"/>
      <c r="C17" s="31"/>
      <c r="D17" s="27"/>
      <c r="E17" s="30"/>
      <c r="F17" s="24"/>
      <c r="G17" s="67"/>
      <c r="H17" s="24"/>
      <c r="I17" s="67"/>
      <c r="J17" s="22"/>
      <c r="K17" s="67"/>
      <c r="L17" s="22"/>
      <c r="M17" s="67"/>
      <c r="N17" s="23"/>
      <c r="O17" s="67"/>
      <c r="P17" s="367"/>
      <c r="Q17" s="15"/>
      <c r="R17" s="30"/>
      <c r="S17" s="122"/>
      <c r="T17" s="25"/>
    </row>
    <row r="18" spans="1:20" ht="13.95" customHeight="1" x14ac:dyDescent="0.2">
      <c r="A18" s="26"/>
      <c r="B18" s="27"/>
      <c r="C18" s="29"/>
      <c r="D18" s="27"/>
      <c r="E18" s="30"/>
      <c r="F18" s="24"/>
      <c r="G18" s="67"/>
      <c r="H18" s="24"/>
      <c r="I18" s="67"/>
      <c r="J18" s="22"/>
      <c r="K18" s="67"/>
      <c r="L18" s="22"/>
      <c r="M18" s="67"/>
      <c r="N18" s="23"/>
      <c r="O18" s="67"/>
      <c r="P18" s="367"/>
      <c r="Q18" s="15"/>
      <c r="R18" s="30"/>
      <c r="S18" s="122"/>
      <c r="T18" s="25"/>
    </row>
    <row r="19" spans="1:20" ht="13.95" customHeight="1" x14ac:dyDescent="0.2">
      <c r="A19" s="26"/>
      <c r="B19" s="27"/>
      <c r="C19" s="30"/>
      <c r="D19" s="27"/>
      <c r="E19" s="30"/>
      <c r="F19" s="24"/>
      <c r="G19" s="67"/>
      <c r="H19" s="24"/>
      <c r="I19" s="67"/>
      <c r="J19" s="22"/>
      <c r="K19" s="67"/>
      <c r="L19" s="22"/>
      <c r="M19" s="67"/>
      <c r="N19" s="23"/>
      <c r="O19" s="67"/>
      <c r="P19" s="367"/>
      <c r="Q19" s="15"/>
      <c r="R19" s="30"/>
      <c r="S19" s="122"/>
      <c r="T19" s="25"/>
    </row>
    <row r="20" spans="1:20" ht="13.95" customHeight="1" x14ac:dyDescent="0.2">
      <c r="A20" s="26"/>
      <c r="B20" s="27"/>
      <c r="C20" s="29"/>
      <c r="D20" s="27"/>
      <c r="E20" s="30"/>
      <c r="F20" s="24"/>
      <c r="G20" s="67"/>
      <c r="H20" s="24"/>
      <c r="I20" s="67"/>
      <c r="J20" s="22"/>
      <c r="K20" s="67"/>
      <c r="L20" s="22"/>
      <c r="M20" s="67"/>
      <c r="N20" s="23"/>
      <c r="O20" s="67"/>
      <c r="P20" s="367"/>
      <c r="Q20" s="15"/>
      <c r="R20" s="30"/>
      <c r="S20" s="122"/>
      <c r="T20" s="25"/>
    </row>
    <row r="21" spans="1:20" ht="13.95" customHeight="1" x14ac:dyDescent="0.2">
      <c r="A21" s="26"/>
      <c r="B21" s="27"/>
      <c r="C21" s="29"/>
      <c r="D21" s="27"/>
      <c r="E21" s="30"/>
      <c r="F21" s="24"/>
      <c r="G21" s="67"/>
      <c r="H21" s="24"/>
      <c r="I21" s="67"/>
      <c r="J21" s="22"/>
      <c r="K21" s="67"/>
      <c r="L21" s="22"/>
      <c r="M21" s="67"/>
      <c r="N21" s="23"/>
      <c r="O21" s="67"/>
      <c r="P21" s="367"/>
      <c r="Q21" s="15"/>
      <c r="R21" s="30"/>
      <c r="S21" s="122"/>
      <c r="T21" s="25"/>
    </row>
    <row r="22" spans="1:20" ht="13.95" customHeight="1" x14ac:dyDescent="0.2">
      <c r="A22" s="26"/>
      <c r="B22" s="27"/>
      <c r="C22" s="29"/>
      <c r="D22" s="27"/>
      <c r="E22" s="30"/>
      <c r="F22" s="24"/>
      <c r="G22" s="67"/>
      <c r="H22" s="24"/>
      <c r="I22" s="67"/>
      <c r="J22" s="22"/>
      <c r="K22" s="67"/>
      <c r="L22" s="22"/>
      <c r="M22" s="67"/>
      <c r="N22" s="23"/>
      <c r="O22" s="67"/>
      <c r="P22" s="367"/>
      <c r="Q22" s="15"/>
      <c r="R22" s="30"/>
      <c r="S22" s="122"/>
      <c r="T22" s="25"/>
    </row>
    <row r="23" spans="1:20" ht="13.95" customHeight="1" x14ac:dyDescent="0.2">
      <c r="A23" s="26"/>
      <c r="B23" s="27"/>
      <c r="C23" s="29"/>
      <c r="D23" s="27"/>
      <c r="E23" s="30"/>
      <c r="F23" s="24"/>
      <c r="G23" s="67"/>
      <c r="H23" s="24"/>
      <c r="I23" s="67"/>
      <c r="J23" s="22"/>
      <c r="K23" s="67"/>
      <c r="L23" s="22"/>
      <c r="M23" s="67"/>
      <c r="N23" s="23"/>
      <c r="O23" s="67"/>
      <c r="P23" s="367"/>
      <c r="Q23" s="15"/>
      <c r="R23" s="30"/>
      <c r="S23" s="122"/>
      <c r="T23" s="25"/>
    </row>
    <row r="24" spans="1:20" ht="13.95" customHeight="1" x14ac:dyDescent="0.2">
      <c r="A24" s="26"/>
      <c r="B24" s="27"/>
      <c r="C24" s="29"/>
      <c r="D24" s="27"/>
      <c r="E24" s="30"/>
      <c r="F24" s="24"/>
      <c r="G24" s="67"/>
      <c r="H24" s="24"/>
      <c r="I24" s="67"/>
      <c r="J24" s="22"/>
      <c r="K24" s="67"/>
      <c r="L24" s="22"/>
      <c r="M24" s="67"/>
      <c r="N24" s="23"/>
      <c r="O24" s="67"/>
      <c r="P24" s="367"/>
      <c r="Q24" s="15"/>
      <c r="R24" s="30"/>
      <c r="S24" s="122"/>
      <c r="T24" s="25"/>
    </row>
    <row r="25" spans="1:20" ht="13.95" customHeight="1" x14ac:dyDescent="0.2">
      <c r="A25" s="26"/>
      <c r="B25" s="27"/>
      <c r="C25" s="30"/>
      <c r="D25" s="27"/>
      <c r="E25" s="30"/>
      <c r="F25" s="24"/>
      <c r="G25" s="67"/>
      <c r="H25" s="24"/>
      <c r="I25" s="67"/>
      <c r="J25" s="22"/>
      <c r="K25" s="67"/>
      <c r="L25" s="22"/>
      <c r="M25" s="67"/>
      <c r="N25" s="23"/>
      <c r="O25" s="67"/>
      <c r="P25" s="367"/>
      <c r="Q25" s="15"/>
      <c r="R25" s="30"/>
      <c r="S25" s="122"/>
      <c r="T25" s="25"/>
    </row>
    <row r="26" spans="1:20" ht="13.95" customHeight="1" x14ac:dyDescent="0.2">
      <c r="A26" s="26"/>
      <c r="B26" s="27"/>
      <c r="C26" s="30"/>
      <c r="D26" s="27"/>
      <c r="E26" s="30"/>
      <c r="F26" s="24"/>
      <c r="G26" s="67"/>
      <c r="H26" s="24"/>
      <c r="I26" s="67"/>
      <c r="J26" s="22"/>
      <c r="K26" s="67"/>
      <c r="L26" s="22"/>
      <c r="M26" s="67"/>
      <c r="N26" s="23"/>
      <c r="O26" s="67"/>
      <c r="P26" s="367"/>
      <c r="Q26" s="15"/>
      <c r="R26" s="30"/>
      <c r="S26" s="122"/>
      <c r="T26" s="25"/>
    </row>
    <row r="27" spans="1:20" ht="13.95" customHeight="1" x14ac:dyDescent="0.2">
      <c r="A27" s="26"/>
      <c r="B27" s="27"/>
      <c r="C27" s="29"/>
      <c r="D27" s="27"/>
      <c r="E27" s="30"/>
      <c r="F27" s="24"/>
      <c r="G27" s="67"/>
      <c r="H27" s="24"/>
      <c r="I27" s="67"/>
      <c r="J27" s="22"/>
      <c r="K27" s="67"/>
      <c r="L27" s="22"/>
      <c r="M27" s="67"/>
      <c r="N27" s="23"/>
      <c r="O27" s="67"/>
      <c r="P27" s="367"/>
      <c r="Q27" s="15"/>
      <c r="R27" s="30"/>
      <c r="S27" s="122"/>
      <c r="T27" s="25"/>
    </row>
    <row r="28" spans="1:20" ht="13.95" customHeight="1" x14ac:dyDescent="0.2">
      <c r="A28" s="26"/>
      <c r="B28" s="27"/>
      <c r="C28" s="29"/>
      <c r="D28" s="27"/>
      <c r="E28" s="30"/>
      <c r="F28" s="24"/>
      <c r="G28" s="67"/>
      <c r="H28" s="24"/>
      <c r="I28" s="67"/>
      <c r="J28" s="22"/>
      <c r="K28" s="67"/>
      <c r="L28" s="22"/>
      <c r="M28" s="67"/>
      <c r="N28" s="23"/>
      <c r="O28" s="67"/>
      <c r="P28" s="367"/>
      <c r="Q28" s="15"/>
      <c r="R28" s="30"/>
      <c r="S28" s="122"/>
      <c r="T28" s="25"/>
    </row>
    <row r="29" spans="1:20" ht="13.95" customHeight="1" x14ac:dyDescent="0.2">
      <c r="A29" s="26"/>
      <c r="B29" s="27"/>
      <c r="C29" s="29"/>
      <c r="D29" s="27"/>
      <c r="E29" s="30"/>
      <c r="F29" s="24"/>
      <c r="G29" s="67"/>
      <c r="H29" s="24"/>
      <c r="I29" s="67"/>
      <c r="J29" s="22"/>
      <c r="K29" s="67"/>
      <c r="L29" s="22"/>
      <c r="M29" s="67"/>
      <c r="N29" s="23"/>
      <c r="O29" s="67"/>
      <c r="P29" s="367"/>
      <c r="Q29" s="15"/>
      <c r="R29" s="30"/>
      <c r="S29" s="122"/>
      <c r="T29" s="25"/>
    </row>
    <row r="30" spans="1:20" ht="13.95" customHeight="1" x14ac:dyDescent="0.2">
      <c r="A30" s="26"/>
      <c r="B30" s="27"/>
      <c r="C30" s="29"/>
      <c r="D30" s="27"/>
      <c r="E30" s="30"/>
      <c r="F30" s="24"/>
      <c r="G30" s="67"/>
      <c r="H30" s="24"/>
      <c r="I30" s="67"/>
      <c r="J30" s="22"/>
      <c r="K30" s="67"/>
      <c r="L30" s="22"/>
      <c r="M30" s="67"/>
      <c r="N30" s="23"/>
      <c r="O30" s="67"/>
      <c r="P30" s="367"/>
      <c r="Q30" s="15"/>
      <c r="R30" s="30"/>
      <c r="S30" s="122"/>
      <c r="T30" s="25"/>
    </row>
    <row r="31" spans="1:20" ht="13.95" customHeight="1" x14ac:dyDescent="0.2">
      <c r="A31" s="26"/>
      <c r="B31" s="27"/>
      <c r="C31" s="29"/>
      <c r="D31" s="27"/>
      <c r="E31" s="30"/>
      <c r="F31" s="24"/>
      <c r="G31" s="67"/>
      <c r="H31" s="24"/>
      <c r="I31" s="67"/>
      <c r="J31" s="22"/>
      <c r="K31" s="67"/>
      <c r="L31" s="22"/>
      <c r="M31" s="67"/>
      <c r="N31" s="23"/>
      <c r="O31" s="67"/>
      <c r="P31" s="367"/>
      <c r="Q31" s="15"/>
      <c r="R31" s="30"/>
      <c r="S31" s="122"/>
      <c r="T31" s="25"/>
    </row>
    <row r="32" spans="1:20" ht="13.95" customHeight="1" x14ac:dyDescent="0.2">
      <c r="A32" s="26"/>
      <c r="B32" s="27"/>
      <c r="C32" s="29"/>
      <c r="D32" s="27"/>
      <c r="E32" s="30"/>
      <c r="F32" s="24"/>
      <c r="G32" s="67"/>
      <c r="H32" s="24"/>
      <c r="I32" s="67"/>
      <c r="J32" s="22"/>
      <c r="K32" s="67"/>
      <c r="L32" s="22"/>
      <c r="M32" s="67"/>
      <c r="N32" s="23"/>
      <c r="O32" s="67"/>
      <c r="P32" s="367"/>
      <c r="Q32" s="15"/>
      <c r="R32" s="30"/>
      <c r="S32" s="122"/>
      <c r="T32" s="25"/>
    </row>
    <row r="33" spans="1:20" ht="13.95" customHeight="1" x14ac:dyDescent="0.2">
      <c r="A33" s="26"/>
      <c r="B33" s="27"/>
      <c r="C33" s="30"/>
      <c r="D33" s="27"/>
      <c r="E33" s="30"/>
      <c r="F33" s="24"/>
      <c r="G33" s="67"/>
      <c r="H33" s="24"/>
      <c r="I33" s="67"/>
      <c r="J33" s="22"/>
      <c r="K33" s="67"/>
      <c r="L33" s="22"/>
      <c r="M33" s="67"/>
      <c r="N33" s="23"/>
      <c r="O33" s="67"/>
      <c r="P33" s="367"/>
      <c r="Q33" s="15"/>
      <c r="R33" s="30"/>
      <c r="S33" s="122"/>
      <c r="T33" s="25"/>
    </row>
    <row r="34" spans="1:20" ht="13.95" customHeight="1" thickBot="1" x14ac:dyDescent="0.25">
      <c r="A34" s="32"/>
      <c r="B34" s="33"/>
      <c r="C34" s="34"/>
      <c r="D34" s="33"/>
      <c r="E34" s="33"/>
      <c r="F34" s="36"/>
      <c r="G34" s="68"/>
      <c r="H34" s="36"/>
      <c r="I34" s="68"/>
      <c r="J34" s="35"/>
      <c r="K34" s="68"/>
      <c r="L34" s="36"/>
      <c r="M34" s="68"/>
      <c r="N34" s="35"/>
      <c r="O34" s="68"/>
      <c r="P34" s="367"/>
      <c r="Q34" s="129"/>
      <c r="R34" s="34"/>
      <c r="S34" s="123"/>
      <c r="T34" s="37"/>
    </row>
    <row r="35" spans="1:20" s="39" customFormat="1" ht="13.95" customHeight="1" thickBot="1" x14ac:dyDescent="0.25">
      <c r="A35" s="38"/>
      <c r="D35" s="109" t="s">
        <v>254</v>
      </c>
      <c r="E35" s="64">
        <f t="shared" ref="E35:O35" si="0">COUNTIF(E4:E34,"Yes")</f>
        <v>0</v>
      </c>
      <c r="F35" s="65">
        <f t="shared" si="0"/>
        <v>0</v>
      </c>
      <c r="G35" s="69">
        <f t="shared" si="0"/>
        <v>0</v>
      </c>
      <c r="H35" s="65">
        <f t="shared" si="0"/>
        <v>0</v>
      </c>
      <c r="I35" s="65">
        <f t="shared" si="0"/>
        <v>0</v>
      </c>
      <c r="J35" s="64">
        <f t="shared" si="0"/>
        <v>0</v>
      </c>
      <c r="K35" s="65">
        <f t="shared" si="0"/>
        <v>0</v>
      </c>
      <c r="L35" s="65">
        <f t="shared" si="0"/>
        <v>0</v>
      </c>
      <c r="M35" s="65">
        <f t="shared" si="0"/>
        <v>0</v>
      </c>
      <c r="N35" s="65">
        <f t="shared" si="0"/>
        <v>0</v>
      </c>
      <c r="O35" s="113">
        <f t="shared" si="0"/>
        <v>0</v>
      </c>
      <c r="P35" s="367"/>
      <c r="Q35" s="112">
        <f>SUM(Q4:Q34)</f>
        <v>0</v>
      </c>
      <c r="R35" s="107">
        <f>SUM(R4:R34)</f>
        <v>0</v>
      </c>
      <c r="S35" s="107">
        <f>SUM(S4:S34)</f>
        <v>0</v>
      </c>
      <c r="T35" s="107" t="s">
        <v>68</v>
      </c>
    </row>
    <row r="36" spans="1:20" s="39" customFormat="1" ht="13.95" customHeight="1" x14ac:dyDescent="0.3">
      <c r="D36" s="110" t="s">
        <v>390</v>
      </c>
      <c r="E36" s="40">
        <f t="shared" ref="E36:O36" si="1">COUNTIF(E4:E34,"No")</f>
        <v>0</v>
      </c>
      <c r="F36" s="41">
        <f t="shared" si="1"/>
        <v>0</v>
      </c>
      <c r="G36" s="42">
        <f t="shared" si="1"/>
        <v>0</v>
      </c>
      <c r="H36" s="41">
        <f t="shared" si="1"/>
        <v>0</v>
      </c>
      <c r="I36" s="41">
        <f t="shared" si="1"/>
        <v>0</v>
      </c>
      <c r="J36" s="40">
        <f t="shared" si="1"/>
        <v>0</v>
      </c>
      <c r="K36" s="41">
        <f t="shared" si="1"/>
        <v>0</v>
      </c>
      <c r="L36" s="41">
        <f t="shared" si="1"/>
        <v>0</v>
      </c>
      <c r="M36" s="41">
        <f t="shared" si="1"/>
        <v>0</v>
      </c>
      <c r="N36" s="41">
        <f t="shared" si="1"/>
        <v>0</v>
      </c>
      <c r="O36" s="41">
        <f t="shared" si="1"/>
        <v>0</v>
      </c>
      <c r="P36" s="367"/>
      <c r="Q36"/>
      <c r="R36"/>
      <c r="S36"/>
    </row>
    <row r="37" spans="1:20" s="39" customFormat="1" ht="13.95" customHeight="1" x14ac:dyDescent="0.3">
      <c r="D37" s="110" t="s">
        <v>389</v>
      </c>
      <c r="E37" s="40">
        <f t="shared" ref="E37:O37" si="2">COUNTIF(E4:E34,"mod")</f>
        <v>0</v>
      </c>
      <c r="F37" s="41">
        <f t="shared" si="2"/>
        <v>0</v>
      </c>
      <c r="G37" s="42">
        <f t="shared" si="2"/>
        <v>0</v>
      </c>
      <c r="H37" s="41">
        <f t="shared" si="2"/>
        <v>0</v>
      </c>
      <c r="I37" s="41">
        <f t="shared" si="2"/>
        <v>0</v>
      </c>
      <c r="J37" s="40">
        <f t="shared" si="2"/>
        <v>0</v>
      </c>
      <c r="K37" s="41">
        <f t="shared" si="2"/>
        <v>0</v>
      </c>
      <c r="L37" s="41">
        <f t="shared" si="2"/>
        <v>0</v>
      </c>
      <c r="M37" s="41">
        <f t="shared" si="2"/>
        <v>0</v>
      </c>
      <c r="N37" s="41">
        <f t="shared" si="2"/>
        <v>0</v>
      </c>
      <c r="O37" s="41">
        <f t="shared" si="2"/>
        <v>0</v>
      </c>
      <c r="P37" s="367"/>
      <c r="Q37"/>
      <c r="R37"/>
      <c r="S37"/>
    </row>
    <row r="38" spans="1:20" s="49" customFormat="1" ht="14.25" customHeight="1" thickBot="1" x14ac:dyDescent="0.35">
      <c r="A38" s="43"/>
      <c r="B38" s="44"/>
      <c r="C38" s="44"/>
      <c r="D38" s="111" t="s">
        <v>112</v>
      </c>
      <c r="E38" s="46" t="e">
        <f>(E35+E37)/(E35+E36+E37)</f>
        <v>#DIV/0!</v>
      </c>
      <c r="F38" s="47" t="e">
        <f>(F35+F37)/(F35+F36+F37)</f>
        <v>#DIV/0!</v>
      </c>
      <c r="G38" s="48" t="e">
        <f t="shared" ref="G38:I38" si="3">(G35+G37)/(G35+G36+G37)</f>
        <v>#DIV/0!</v>
      </c>
      <c r="H38" s="47" t="e">
        <f t="shared" si="3"/>
        <v>#DIV/0!</v>
      </c>
      <c r="I38" s="47" t="e">
        <f t="shared" si="3"/>
        <v>#DIV/0!</v>
      </c>
      <c r="J38" s="46" t="e">
        <f>(J35+J37)/(J35+J36+J37)</f>
        <v>#DIV/0!</v>
      </c>
      <c r="K38" s="47" t="e">
        <f t="shared" ref="K38:M38" si="4">(K35+K37)/(K35+K36+K37)</f>
        <v>#DIV/0!</v>
      </c>
      <c r="L38" s="47" t="e">
        <f t="shared" si="4"/>
        <v>#DIV/0!</v>
      </c>
      <c r="M38" s="47" t="e">
        <f t="shared" si="4"/>
        <v>#DIV/0!</v>
      </c>
      <c r="N38" s="47" t="e">
        <f>(N35+N37)/(N35+N36+N37)</f>
        <v>#DIV/0!</v>
      </c>
      <c r="O38" s="47" t="e">
        <f>(O35+O37)/(O35+O36+O37)</f>
        <v>#DIV/0!</v>
      </c>
      <c r="P38" s="367"/>
      <c r="Q38"/>
      <c r="R38"/>
      <c r="S38"/>
    </row>
    <row r="39" spans="1:20" s="49" customFormat="1" ht="14.25" customHeight="1" thickBot="1" x14ac:dyDescent="0.35">
      <c r="A39" s="43"/>
      <c r="B39" s="44"/>
      <c r="C39" s="44"/>
      <c r="D39" s="45"/>
      <c r="E39" s="83" t="s">
        <v>68</v>
      </c>
      <c r="F39" s="360" t="e">
        <f>(F35+G35+F37+G37)/(F35+G35+F36+G36+F37+G37)</f>
        <v>#DIV/0!</v>
      </c>
      <c r="G39" s="361"/>
      <c r="H39" s="360" t="e">
        <f>(H35+I35+H37+I37)/(H35+I35+H36+I36+H37+I37)</f>
        <v>#DIV/0!</v>
      </c>
      <c r="I39" s="361"/>
      <c r="J39" s="360" t="e">
        <f>(J35+K35+J37+K37)/(J35+K35+J36+K36+J37+K37)</f>
        <v>#DIV/0!</v>
      </c>
      <c r="K39" s="361"/>
      <c r="L39" s="360" t="e">
        <f t="shared" ref="L39" si="5">(L35+M35+L37+M37)/(L35+M35+L36+M36+L37+M37)</f>
        <v>#DIV/0!</v>
      </c>
      <c r="M39" s="361"/>
      <c r="N39" s="360" t="e">
        <f>(N35+O35+N37+O37)/(N35+O35+N36+O36+N37+O37)</f>
        <v>#DIV/0!</v>
      </c>
      <c r="O39" s="361"/>
      <c r="P39" s="368"/>
    </row>
    <row r="40" spans="1:20" ht="13.95" customHeight="1" thickBot="1" x14ac:dyDescent="0.3">
      <c r="B40" s="50" t="s">
        <v>391</v>
      </c>
      <c r="Q40" s="15"/>
    </row>
    <row r="41" spans="1:20" ht="13.95" customHeight="1" x14ac:dyDescent="0.25">
      <c r="B41" s="51" t="s">
        <v>69</v>
      </c>
      <c r="C41" s="357" t="s">
        <v>68</v>
      </c>
      <c r="D41" s="52" t="s">
        <v>362</v>
      </c>
      <c r="E41" s="53">
        <f>COUNTIF(D4:D34,"T")</f>
        <v>0</v>
      </c>
      <c r="F41" s="15"/>
      <c r="Q41" s="15"/>
    </row>
    <row r="42" spans="1:20" ht="13.95" customHeight="1" x14ac:dyDescent="0.25">
      <c r="B42" s="54" t="s">
        <v>67</v>
      </c>
      <c r="C42" s="358"/>
      <c r="D42" s="55" t="s">
        <v>273</v>
      </c>
      <c r="E42" s="56">
        <f>COUNTIF(D4:D34,"R")</f>
        <v>0</v>
      </c>
      <c r="F42" s="15"/>
      <c r="Q42" s="15"/>
    </row>
    <row r="43" spans="1:20" ht="13.95" customHeight="1" x14ac:dyDescent="0.25">
      <c r="B43" s="57" t="s">
        <v>272</v>
      </c>
      <c r="C43" s="358"/>
      <c r="D43" s="55" t="s">
        <v>274</v>
      </c>
      <c r="E43" s="56">
        <f>COUNTIF(D4:D34,"C")</f>
        <v>0</v>
      </c>
      <c r="F43" s="15"/>
      <c r="Q43" s="15"/>
    </row>
    <row r="44" spans="1:20" ht="13.95" customHeight="1" thickBot="1" x14ac:dyDescent="0.3">
      <c r="B44" s="58" t="s">
        <v>374</v>
      </c>
      <c r="C44" s="359"/>
      <c r="D44" s="59" t="s">
        <v>275</v>
      </c>
      <c r="E44" s="60">
        <f>COUNTIF(D4:D34,"M")</f>
        <v>0</v>
      </c>
      <c r="F44" s="15"/>
      <c r="Q44" s="15"/>
    </row>
    <row r="45" spans="1:20" ht="13.95" customHeight="1" x14ac:dyDescent="0.25">
      <c r="C45" s="61"/>
    </row>
  </sheetData>
  <mergeCells count="16">
    <mergeCell ref="C41:C44"/>
    <mergeCell ref="Y1:Z1"/>
    <mergeCell ref="A2:D2"/>
    <mergeCell ref="E2:E3"/>
    <mergeCell ref="F2:G2"/>
    <mergeCell ref="H2:I2"/>
    <mergeCell ref="J2:K2"/>
    <mergeCell ref="L2:M2"/>
    <mergeCell ref="N2:O2"/>
    <mergeCell ref="P2:P39"/>
    <mergeCell ref="Q2:S2"/>
    <mergeCell ref="F39:G39"/>
    <mergeCell ref="H39:I39"/>
    <mergeCell ref="J39:K39"/>
    <mergeCell ref="L39:M39"/>
    <mergeCell ref="N39:O39"/>
  </mergeCells>
  <phoneticPr fontId="8" type="noConversion"/>
  <conditionalFormatting sqref="E4:O4 Q4:S4">
    <cfRule type="expression" dxfId="137" priority="68">
      <formula>($D$4="C")</formula>
    </cfRule>
    <cfRule type="expression" dxfId="136" priority="69">
      <formula>($D$4="R")</formula>
    </cfRule>
  </conditionalFormatting>
  <conditionalFormatting sqref="E4:O34">
    <cfRule type="expression" dxfId="135" priority="1">
      <formula>NOT(ISERROR(SEARCH("MOD",E4)))</formula>
    </cfRule>
    <cfRule type="expression" dxfId="134" priority="2">
      <formula>NOT(ISERROR(SEARCH("NO",E4)))</formula>
    </cfRule>
    <cfRule type="expression" dxfId="133" priority="3">
      <formula>NOT(ISERROR(SEARCH("YES",E4)))</formula>
    </cfRule>
  </conditionalFormatting>
  <conditionalFormatting sqref="D4:D34">
    <cfRule type="expression" dxfId="132" priority="59">
      <formula>NOT(ISERROR(SEARCH("M",D4)))</formula>
    </cfRule>
    <cfRule type="expression" dxfId="131" priority="60">
      <formula>NOT(ISERROR(SEARCH("C",D4)))</formula>
    </cfRule>
    <cfRule type="expression" dxfId="130" priority="61">
      <formula>NOT(ISERROR(SEARCH("R",D4)))</formula>
    </cfRule>
    <cfRule type="expression" dxfId="129" priority="62">
      <formula>NOT(ISERROR(SEARCH("T",D4)))</formula>
    </cfRule>
  </conditionalFormatting>
  <conditionalFormatting sqref="E5:O5 Q5:S5">
    <cfRule type="expression" dxfId="128" priority="66">
      <formula>($D$5="C")</formula>
    </cfRule>
    <cfRule type="expression" dxfId="127" priority="67">
      <formula>($D$5="R")</formula>
    </cfRule>
  </conditionalFormatting>
  <conditionalFormatting sqref="E6:O6 Q6:S6">
    <cfRule type="expression" dxfId="126" priority="64">
      <formula>($D$6="R")</formula>
    </cfRule>
    <cfRule type="expression" dxfId="125" priority="65">
      <formula>($D$6="C")</formula>
    </cfRule>
  </conditionalFormatting>
  <conditionalFormatting sqref="E7:O7 Q7:S7">
    <cfRule type="expression" dxfId="124" priority="58">
      <formula>($D$7="C")</formula>
    </cfRule>
    <cfRule type="expression" dxfId="123" priority="63">
      <formula>($D$7="R")</formula>
    </cfRule>
  </conditionalFormatting>
  <conditionalFormatting sqref="E8:O8 Q8:S8">
    <cfRule type="expression" dxfId="122" priority="56">
      <formula>($D$8="C")</formula>
    </cfRule>
    <cfRule type="expression" dxfId="121" priority="57">
      <formula>($D$8="R")</formula>
    </cfRule>
  </conditionalFormatting>
  <conditionalFormatting sqref="E9:O9 Q9:S9">
    <cfRule type="expression" dxfId="120" priority="54">
      <formula>($D$9="R")</formula>
    </cfRule>
    <cfRule type="expression" dxfId="119" priority="55">
      <formula>($D$9="C")</formula>
    </cfRule>
  </conditionalFormatting>
  <conditionalFormatting sqref="E10:O10 Q10:S10">
    <cfRule type="expression" dxfId="118" priority="52">
      <formula>($D$10="R")</formula>
    </cfRule>
    <cfRule type="expression" dxfId="117" priority="53">
      <formula>($D$10="C")</formula>
    </cfRule>
  </conditionalFormatting>
  <conditionalFormatting sqref="E11:O11 Q11:S11">
    <cfRule type="expression" dxfId="116" priority="48">
      <formula>($D$11="C")</formula>
    </cfRule>
    <cfRule type="expression" dxfId="115" priority="50">
      <formula>($D$11="R")</formula>
    </cfRule>
  </conditionalFormatting>
  <conditionalFormatting sqref="E12:O12 Q12:S12">
    <cfRule type="expression" dxfId="114" priority="46">
      <formula>($D$12="C")</formula>
    </cfRule>
    <cfRule type="expression" dxfId="113" priority="47">
      <formula>($D$12="R")</formula>
    </cfRule>
  </conditionalFormatting>
  <conditionalFormatting sqref="E13:O13 Q13:S13">
    <cfRule type="expression" dxfId="112" priority="24">
      <formula>($D$13="C")</formula>
    </cfRule>
    <cfRule type="expression" dxfId="111" priority="45">
      <formula>($D$13="R")</formula>
    </cfRule>
  </conditionalFormatting>
  <conditionalFormatting sqref="E14:O14 Q14:S14">
    <cfRule type="expression" dxfId="110" priority="23">
      <formula>($D$14="C")</formula>
    </cfRule>
    <cfRule type="expression" dxfId="109" priority="44">
      <formula>($D$14="R")</formula>
    </cfRule>
  </conditionalFormatting>
  <conditionalFormatting sqref="E15:O15 Q15:S15">
    <cfRule type="expression" dxfId="108" priority="22">
      <formula>($D$15="C")</formula>
    </cfRule>
    <cfRule type="expression" dxfId="107" priority="43">
      <formula>($D$15="R")</formula>
    </cfRule>
  </conditionalFormatting>
  <conditionalFormatting sqref="E16:O16 Q16:S16">
    <cfRule type="expression" dxfId="106" priority="21">
      <formula>($D$16="C")</formula>
    </cfRule>
    <cfRule type="expression" dxfId="105" priority="42">
      <formula>($D$16="R")</formula>
    </cfRule>
  </conditionalFormatting>
  <conditionalFormatting sqref="E17:O17 Q17:S17">
    <cfRule type="expression" dxfId="104" priority="20">
      <formula>($D$17="C")</formula>
    </cfRule>
    <cfRule type="expression" dxfId="103" priority="41">
      <formula>($D$17="R")</formula>
    </cfRule>
  </conditionalFormatting>
  <conditionalFormatting sqref="E18:O18 Q18:S18">
    <cfRule type="expression" dxfId="102" priority="19">
      <formula>($D$18="C")</formula>
    </cfRule>
    <cfRule type="expression" dxfId="101" priority="40">
      <formula>($D$18="R")</formula>
    </cfRule>
  </conditionalFormatting>
  <conditionalFormatting sqref="E19:O19 Q19:S19">
    <cfRule type="expression" dxfId="100" priority="18">
      <formula>($D$19="C")</formula>
    </cfRule>
    <cfRule type="expression" dxfId="99" priority="39">
      <formula>($D$19="R")</formula>
    </cfRule>
  </conditionalFormatting>
  <conditionalFormatting sqref="E20:O20 Q20:S20">
    <cfRule type="expression" dxfId="98" priority="17">
      <formula>($D$20="C")</formula>
    </cfRule>
    <cfRule type="expression" dxfId="97" priority="38">
      <formula>($D$20="R")</formula>
    </cfRule>
  </conditionalFormatting>
  <conditionalFormatting sqref="E21:O21 Q21:S21">
    <cfRule type="expression" dxfId="96" priority="16">
      <formula>($D$21="C")</formula>
    </cfRule>
    <cfRule type="expression" dxfId="95" priority="37">
      <formula>($D$21="R")</formula>
    </cfRule>
  </conditionalFormatting>
  <conditionalFormatting sqref="E22:O22 Q22:S22">
    <cfRule type="expression" dxfId="94" priority="36">
      <formula>($D$22="R")</formula>
    </cfRule>
    <cfRule type="expression" dxfId="93" priority="49">
      <formula>($D$22="C")</formula>
    </cfRule>
  </conditionalFormatting>
  <conditionalFormatting sqref="E23:O23 Q23:S23">
    <cfRule type="expression" dxfId="92" priority="15">
      <formula>($D$23="C")</formula>
    </cfRule>
    <cfRule type="expression" dxfId="91" priority="35">
      <formula>($D$23="R")</formula>
    </cfRule>
  </conditionalFormatting>
  <conditionalFormatting sqref="E24:O24 Q24:S24">
    <cfRule type="expression" dxfId="90" priority="14">
      <formula>($D$24="C")</formula>
    </cfRule>
    <cfRule type="expression" dxfId="89" priority="51">
      <formula>($D$24="R")</formula>
    </cfRule>
  </conditionalFormatting>
  <conditionalFormatting sqref="E25:O25 Q25:S25">
    <cfRule type="expression" dxfId="88" priority="13">
      <formula>($D$25="C")</formula>
    </cfRule>
    <cfRule type="expression" dxfId="87" priority="34">
      <formula>($D$25="R")</formula>
    </cfRule>
  </conditionalFormatting>
  <conditionalFormatting sqref="E26:O26 Q26:S26">
    <cfRule type="expression" dxfId="86" priority="12">
      <formula>($D$26="C")</formula>
    </cfRule>
    <cfRule type="expression" dxfId="85" priority="33">
      <formula>($D$26="R")</formula>
    </cfRule>
  </conditionalFormatting>
  <conditionalFormatting sqref="E27:O27 Q27:S27">
    <cfRule type="expression" dxfId="84" priority="11">
      <formula>($D$27="C")</formula>
    </cfRule>
    <cfRule type="expression" dxfId="83" priority="32">
      <formula>($D$27="R")</formula>
    </cfRule>
  </conditionalFormatting>
  <conditionalFormatting sqref="E28:O28 Q28:S28">
    <cfRule type="expression" dxfId="82" priority="10">
      <formula>($D$28="C")</formula>
    </cfRule>
    <cfRule type="expression" dxfId="81" priority="31">
      <formula>($D$28="R")</formula>
    </cfRule>
  </conditionalFormatting>
  <conditionalFormatting sqref="E29:O29 Q29:S29">
    <cfRule type="expression" dxfId="80" priority="9">
      <formula>($D$29="C")</formula>
    </cfRule>
    <cfRule type="expression" dxfId="79" priority="30">
      <formula>($D$29="R")</formula>
    </cfRule>
  </conditionalFormatting>
  <conditionalFormatting sqref="E30:O30 Q30:S30">
    <cfRule type="expression" dxfId="78" priority="8">
      <formula>($D$30="C")</formula>
    </cfRule>
    <cfRule type="expression" dxfId="77" priority="29">
      <formula>($D$30="R")</formula>
    </cfRule>
  </conditionalFormatting>
  <conditionalFormatting sqref="E31:O31 Q31:S31">
    <cfRule type="expression" dxfId="76" priority="7">
      <formula>($D$31="C")</formula>
    </cfRule>
    <cfRule type="expression" dxfId="75" priority="28">
      <formula>($D$31="R")</formula>
    </cfRule>
  </conditionalFormatting>
  <conditionalFormatting sqref="E32:O32 Q32:S32">
    <cfRule type="expression" dxfId="74" priority="6">
      <formula>($D$32="C")</formula>
    </cfRule>
    <cfRule type="expression" dxfId="73" priority="27">
      <formula>($D$32="R")</formula>
    </cfRule>
  </conditionalFormatting>
  <conditionalFormatting sqref="E33:O33 Q33:S33">
    <cfRule type="expression" dxfId="72" priority="5">
      <formula>($D$33="C")</formula>
    </cfRule>
    <cfRule type="expression" dxfId="71" priority="26">
      <formula>($D$33="R")</formula>
    </cfRule>
  </conditionalFormatting>
  <conditionalFormatting sqref="E34:O34 Q34:S34">
    <cfRule type="expression" dxfId="70" priority="4">
      <formula>($D$34="C")</formula>
    </cfRule>
    <cfRule type="expression" dxfId="69" priority="25">
      <formula>($D$34="R")</formula>
    </cfRule>
  </conditionalFormatting>
  <dataValidations count="2">
    <dataValidation type="list" allowBlank="1" showInputMessage="1" showErrorMessage="1" sqref="E4:O34" xr:uid="{00000000-0002-0000-0C00-000000000000}">
      <formula1>$Y$2:$Y$5</formula1>
    </dataValidation>
    <dataValidation type="list" allowBlank="1" showInputMessage="1" showErrorMessage="1" sqref="D4:D34" xr:uid="{00000000-0002-0000-0C00-000001000000}">
      <formula1>$Z$2:$Z$6</formula1>
    </dataValidation>
  </dataValidations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50"/>
  </sheetPr>
  <dimension ref="A1:Z45"/>
  <sheetViews>
    <sheetView workbookViewId="0">
      <selection activeCell="A3" sqref="A3"/>
    </sheetView>
  </sheetViews>
  <sheetFormatPr defaultColWidth="8.77734375" defaultRowHeight="13.95" customHeight="1" x14ac:dyDescent="0.25"/>
  <cols>
    <col min="1" max="1" width="16.6640625" style="11" customWidth="1"/>
    <col min="2" max="2" width="11.33203125" style="12" customWidth="1"/>
    <col min="3" max="3" width="13.77734375" style="12" customWidth="1"/>
    <col min="4" max="4" width="10.6640625" style="13" bestFit="1" customWidth="1"/>
    <col min="5" max="6" width="9.33203125" style="14" customWidth="1"/>
    <col min="7" max="7" width="8.77734375" style="15" customWidth="1"/>
    <col min="8" max="15" width="8.77734375" style="15"/>
    <col min="16" max="16" width="3.44140625" style="15" customWidth="1"/>
    <col min="17" max="17" width="13.6640625" style="1" customWidth="1"/>
    <col min="18" max="19" width="13.6640625" style="16" customWidth="1"/>
    <col min="20" max="20" width="36.109375" style="16" customWidth="1"/>
    <col min="21" max="16384" width="8.77734375" style="16"/>
  </cols>
  <sheetData>
    <row r="1" spans="1:26" ht="9.75" customHeight="1" thickBot="1" x14ac:dyDescent="0.3">
      <c r="E1" s="15"/>
      <c r="F1" s="15"/>
      <c r="O1" s="16"/>
      <c r="P1" s="16"/>
      <c r="Q1" s="16"/>
      <c r="Y1" s="355" t="s">
        <v>130</v>
      </c>
      <c r="Z1" s="355"/>
    </row>
    <row r="2" spans="1:26" ht="21.75" customHeight="1" thickBot="1" x14ac:dyDescent="0.25">
      <c r="A2" s="362" t="s">
        <v>55</v>
      </c>
      <c r="B2" s="363"/>
      <c r="C2" s="363"/>
      <c r="D2" s="363"/>
      <c r="E2" s="364" t="s">
        <v>136</v>
      </c>
      <c r="F2" s="356" t="s">
        <v>376</v>
      </c>
      <c r="G2" s="354"/>
      <c r="H2" s="353" t="s">
        <v>10</v>
      </c>
      <c r="I2" s="354"/>
      <c r="J2" s="356" t="s">
        <v>270</v>
      </c>
      <c r="K2" s="353"/>
      <c r="L2" s="356" t="s">
        <v>278</v>
      </c>
      <c r="M2" s="354"/>
      <c r="N2" s="356" t="s">
        <v>271</v>
      </c>
      <c r="O2" s="354"/>
      <c r="P2" s="366"/>
      <c r="Q2" s="353" t="s">
        <v>137</v>
      </c>
      <c r="R2" s="353"/>
      <c r="S2" s="354"/>
      <c r="Y2" s="86"/>
      <c r="Z2" s="87"/>
    </row>
    <row r="3" spans="1:26" ht="13.95" customHeight="1" thickBot="1" x14ac:dyDescent="0.3">
      <c r="A3" s="17" t="s">
        <v>373</v>
      </c>
      <c r="B3" s="17" t="s">
        <v>372</v>
      </c>
      <c r="C3" s="17" t="s">
        <v>28</v>
      </c>
      <c r="D3" s="17" t="s">
        <v>307</v>
      </c>
      <c r="E3" s="365"/>
      <c r="F3" s="108" t="s">
        <v>193</v>
      </c>
      <c r="G3" s="114" t="s">
        <v>306</v>
      </c>
      <c r="H3" s="119" t="s">
        <v>193</v>
      </c>
      <c r="I3" s="114" t="s">
        <v>306</v>
      </c>
      <c r="J3" s="108" t="s">
        <v>193</v>
      </c>
      <c r="K3" s="126" t="s">
        <v>306</v>
      </c>
      <c r="L3" s="119" t="s">
        <v>193</v>
      </c>
      <c r="M3" s="114" t="s">
        <v>306</v>
      </c>
      <c r="N3" s="108" t="s">
        <v>193</v>
      </c>
      <c r="O3" s="114" t="s">
        <v>306</v>
      </c>
      <c r="P3" s="367"/>
      <c r="Q3" s="127" t="s">
        <v>363</v>
      </c>
      <c r="R3" s="115" t="s">
        <v>364</v>
      </c>
      <c r="S3" s="120" t="s">
        <v>187</v>
      </c>
      <c r="T3" s="18" t="s">
        <v>375</v>
      </c>
      <c r="Y3" s="88" t="s">
        <v>63</v>
      </c>
      <c r="Z3" s="89" t="s">
        <v>69</v>
      </c>
    </row>
    <row r="4" spans="1:26" ht="13.95" customHeight="1" x14ac:dyDescent="0.2">
      <c r="A4" s="19"/>
      <c r="B4" s="20"/>
      <c r="C4" s="21"/>
      <c r="D4" s="20"/>
      <c r="E4" s="72"/>
      <c r="F4" s="71"/>
      <c r="G4" s="66"/>
      <c r="H4" s="71"/>
      <c r="I4" s="66"/>
      <c r="J4" s="70"/>
      <c r="K4" s="66"/>
      <c r="L4" s="70"/>
      <c r="M4" s="66"/>
      <c r="N4" s="70"/>
      <c r="O4" s="66"/>
      <c r="P4" s="367"/>
      <c r="Q4" s="128"/>
      <c r="R4" s="72"/>
      <c r="S4" s="121"/>
      <c r="T4" s="25"/>
      <c r="Y4" s="88" t="s">
        <v>64</v>
      </c>
      <c r="Z4" s="89" t="s">
        <v>61</v>
      </c>
    </row>
    <row r="5" spans="1:26" ht="13.95" customHeight="1" thickBot="1" x14ac:dyDescent="0.25">
      <c r="A5" s="26"/>
      <c r="B5" s="27"/>
      <c r="C5" s="28"/>
      <c r="D5" s="27"/>
      <c r="E5" s="30"/>
      <c r="F5" s="24"/>
      <c r="G5" s="67"/>
      <c r="H5" s="24"/>
      <c r="I5" s="67"/>
      <c r="J5" s="22"/>
      <c r="K5" s="67"/>
      <c r="L5" s="22"/>
      <c r="M5" s="67"/>
      <c r="N5" s="22"/>
      <c r="O5" s="67"/>
      <c r="P5" s="367"/>
      <c r="Q5" s="15"/>
      <c r="R5" s="30"/>
      <c r="S5" s="122"/>
      <c r="T5" s="25"/>
      <c r="Y5" s="90" t="s">
        <v>65</v>
      </c>
      <c r="Z5" s="89" t="s">
        <v>62</v>
      </c>
    </row>
    <row r="6" spans="1:26" ht="13.95" customHeight="1" thickBot="1" x14ac:dyDescent="0.25">
      <c r="A6" s="26"/>
      <c r="B6" s="27"/>
      <c r="C6" s="29"/>
      <c r="D6" s="27"/>
      <c r="E6" s="30"/>
      <c r="F6" s="24"/>
      <c r="G6" s="67"/>
      <c r="H6" s="24"/>
      <c r="I6" s="67"/>
      <c r="J6" s="22"/>
      <c r="K6" s="67"/>
      <c r="L6" s="22"/>
      <c r="M6" s="67"/>
      <c r="N6" s="22"/>
      <c r="O6" s="67"/>
      <c r="P6" s="367"/>
      <c r="Q6" s="15"/>
      <c r="R6" s="30"/>
      <c r="S6" s="122"/>
      <c r="T6" s="25"/>
      <c r="Z6" s="91" t="s">
        <v>374</v>
      </c>
    </row>
    <row r="7" spans="1:26" ht="13.95" customHeight="1" x14ac:dyDescent="0.2">
      <c r="A7" s="26"/>
      <c r="B7" s="27"/>
      <c r="C7" s="29"/>
      <c r="D7" s="27"/>
      <c r="E7" s="30"/>
      <c r="F7" s="24"/>
      <c r="G7" s="67"/>
      <c r="H7" s="24"/>
      <c r="I7" s="67"/>
      <c r="J7" s="22"/>
      <c r="K7" s="67"/>
      <c r="L7" s="22"/>
      <c r="M7" s="67"/>
      <c r="N7" s="22"/>
      <c r="O7" s="67"/>
      <c r="P7" s="367"/>
      <c r="Q7" s="15"/>
      <c r="R7" s="30"/>
      <c r="S7" s="122"/>
      <c r="T7" s="25"/>
    </row>
    <row r="8" spans="1:26" ht="13.95" customHeight="1" x14ac:dyDescent="0.2">
      <c r="A8" s="26"/>
      <c r="B8" s="27"/>
      <c r="C8" s="29"/>
      <c r="D8" s="27"/>
      <c r="E8" s="30"/>
      <c r="F8" s="24"/>
      <c r="G8" s="67"/>
      <c r="H8" s="24"/>
      <c r="I8" s="67"/>
      <c r="J8" s="22"/>
      <c r="K8" s="67"/>
      <c r="L8" s="22"/>
      <c r="M8" s="67"/>
      <c r="N8" s="22"/>
      <c r="O8" s="67"/>
      <c r="P8" s="367"/>
      <c r="Q8" s="15"/>
      <c r="R8" s="30"/>
      <c r="S8" s="122"/>
      <c r="T8" s="25"/>
    </row>
    <row r="9" spans="1:26" ht="13.95" customHeight="1" x14ac:dyDescent="0.2">
      <c r="A9" s="26"/>
      <c r="B9" s="27"/>
      <c r="C9" s="29"/>
      <c r="D9" s="27"/>
      <c r="E9" s="30"/>
      <c r="F9" s="24"/>
      <c r="G9" s="67"/>
      <c r="H9" s="24"/>
      <c r="I9" s="67"/>
      <c r="J9" s="22"/>
      <c r="K9" s="67"/>
      <c r="L9" s="22"/>
      <c r="M9" s="67"/>
      <c r="N9" s="22"/>
      <c r="O9" s="67"/>
      <c r="P9" s="367"/>
      <c r="Q9" s="15"/>
      <c r="R9" s="30"/>
      <c r="S9" s="122"/>
      <c r="T9" s="25"/>
    </row>
    <row r="10" spans="1:26" ht="13.95" customHeight="1" x14ac:dyDescent="0.2">
      <c r="A10" s="26"/>
      <c r="B10" s="27"/>
      <c r="C10" s="29"/>
      <c r="D10" s="27"/>
      <c r="E10" s="30"/>
      <c r="F10" s="24"/>
      <c r="G10" s="67"/>
      <c r="H10" s="24"/>
      <c r="I10" s="67"/>
      <c r="J10" s="22"/>
      <c r="K10" s="67"/>
      <c r="L10" s="22"/>
      <c r="M10" s="67"/>
      <c r="N10" s="23"/>
      <c r="O10" s="67"/>
      <c r="P10" s="367"/>
      <c r="Q10" s="15"/>
      <c r="R10" s="30"/>
      <c r="S10" s="122"/>
      <c r="T10" s="25"/>
    </row>
    <row r="11" spans="1:26" ht="13.95" customHeight="1" x14ac:dyDescent="0.2">
      <c r="A11" s="26"/>
      <c r="B11" s="27"/>
      <c r="C11" s="29"/>
      <c r="D11" s="27"/>
      <c r="E11" s="30"/>
      <c r="F11" s="24"/>
      <c r="G11" s="67"/>
      <c r="H11" s="24"/>
      <c r="I11" s="67"/>
      <c r="J11" s="22"/>
      <c r="K11" s="67"/>
      <c r="L11" s="22"/>
      <c r="M11" s="67"/>
      <c r="N11" s="23"/>
      <c r="O11" s="67"/>
      <c r="P11" s="367"/>
      <c r="Q11" s="15"/>
      <c r="R11" s="30"/>
      <c r="S11" s="122"/>
      <c r="T11" s="25"/>
    </row>
    <row r="12" spans="1:26" ht="13.95" customHeight="1" x14ac:dyDescent="0.2">
      <c r="A12" s="26"/>
      <c r="B12" s="27"/>
      <c r="C12" s="30"/>
      <c r="D12" s="27"/>
      <c r="E12" s="30"/>
      <c r="F12" s="24"/>
      <c r="G12" s="67"/>
      <c r="H12" s="24"/>
      <c r="I12" s="67"/>
      <c r="J12" s="22"/>
      <c r="K12" s="67"/>
      <c r="L12" s="22"/>
      <c r="M12" s="67"/>
      <c r="N12" s="23"/>
      <c r="O12" s="67"/>
      <c r="P12" s="367"/>
      <c r="Q12" s="15"/>
      <c r="R12" s="30"/>
      <c r="S12" s="122"/>
      <c r="T12" s="25"/>
    </row>
    <row r="13" spans="1:26" ht="13.95" customHeight="1" x14ac:dyDescent="0.2">
      <c r="A13" s="26"/>
      <c r="B13" s="27"/>
      <c r="C13" s="29"/>
      <c r="D13" s="27"/>
      <c r="E13" s="30"/>
      <c r="F13" s="24"/>
      <c r="G13" s="67"/>
      <c r="H13" s="24"/>
      <c r="I13" s="67"/>
      <c r="J13" s="22"/>
      <c r="K13" s="67"/>
      <c r="L13" s="22"/>
      <c r="M13" s="67"/>
      <c r="N13" s="23"/>
      <c r="O13" s="67"/>
      <c r="P13" s="367"/>
      <c r="Q13" s="15"/>
      <c r="R13" s="30"/>
      <c r="S13" s="122"/>
      <c r="T13" s="25"/>
    </row>
    <row r="14" spans="1:26" ht="13.95" customHeight="1" x14ac:dyDescent="0.2">
      <c r="A14" s="26"/>
      <c r="B14" s="27"/>
      <c r="C14" s="29"/>
      <c r="D14" s="27"/>
      <c r="E14" s="30"/>
      <c r="F14" s="24"/>
      <c r="G14" s="67"/>
      <c r="H14" s="24"/>
      <c r="I14" s="67"/>
      <c r="J14" s="22"/>
      <c r="K14" s="67"/>
      <c r="L14" s="22"/>
      <c r="M14" s="67"/>
      <c r="N14" s="23"/>
      <c r="O14" s="67"/>
      <c r="P14" s="367"/>
      <c r="Q14" s="15"/>
      <c r="R14" s="30"/>
      <c r="S14" s="122"/>
      <c r="T14" s="25"/>
    </row>
    <row r="15" spans="1:26" ht="13.95" customHeight="1" x14ac:dyDescent="0.2">
      <c r="A15" s="26"/>
      <c r="B15" s="27"/>
      <c r="C15" s="29"/>
      <c r="D15" s="27"/>
      <c r="E15" s="30"/>
      <c r="F15" s="24"/>
      <c r="G15" s="67"/>
      <c r="H15" s="24"/>
      <c r="I15" s="67"/>
      <c r="J15" s="22"/>
      <c r="K15" s="67"/>
      <c r="L15" s="22"/>
      <c r="M15" s="67"/>
      <c r="N15" s="23"/>
      <c r="O15" s="67"/>
      <c r="P15" s="367"/>
      <c r="Q15" s="15"/>
      <c r="R15" s="30"/>
      <c r="S15" s="122"/>
      <c r="T15" s="25"/>
    </row>
    <row r="16" spans="1:26" ht="13.95" customHeight="1" x14ac:dyDescent="0.2">
      <c r="A16" s="26"/>
      <c r="B16" s="27"/>
      <c r="C16" s="29"/>
      <c r="D16" s="27"/>
      <c r="E16" s="30"/>
      <c r="F16" s="24"/>
      <c r="G16" s="67"/>
      <c r="H16" s="24"/>
      <c r="I16" s="67"/>
      <c r="J16" s="22"/>
      <c r="K16" s="67"/>
      <c r="L16" s="22"/>
      <c r="M16" s="67"/>
      <c r="N16" s="23"/>
      <c r="O16" s="67"/>
      <c r="P16" s="367"/>
      <c r="Q16" s="15"/>
      <c r="R16" s="30"/>
      <c r="S16" s="122"/>
      <c r="T16" s="25"/>
    </row>
    <row r="17" spans="1:20" ht="13.95" customHeight="1" x14ac:dyDescent="0.2">
      <c r="A17" s="26"/>
      <c r="B17" s="27"/>
      <c r="C17" s="31"/>
      <c r="D17" s="27"/>
      <c r="E17" s="30"/>
      <c r="F17" s="24"/>
      <c r="G17" s="67"/>
      <c r="H17" s="24"/>
      <c r="I17" s="67"/>
      <c r="J17" s="22"/>
      <c r="K17" s="67"/>
      <c r="L17" s="22"/>
      <c r="M17" s="67"/>
      <c r="N17" s="23"/>
      <c r="O17" s="67"/>
      <c r="P17" s="367"/>
      <c r="Q17" s="15"/>
      <c r="R17" s="30"/>
      <c r="S17" s="122"/>
      <c r="T17" s="25"/>
    </row>
    <row r="18" spans="1:20" ht="13.95" customHeight="1" x14ac:dyDescent="0.2">
      <c r="A18" s="26"/>
      <c r="B18" s="27"/>
      <c r="C18" s="29"/>
      <c r="D18" s="27"/>
      <c r="E18" s="30"/>
      <c r="F18" s="24"/>
      <c r="G18" s="67"/>
      <c r="H18" s="24"/>
      <c r="I18" s="67"/>
      <c r="J18" s="22"/>
      <c r="K18" s="67"/>
      <c r="L18" s="22"/>
      <c r="M18" s="67"/>
      <c r="N18" s="23"/>
      <c r="O18" s="67"/>
      <c r="P18" s="367"/>
      <c r="Q18" s="15"/>
      <c r="R18" s="30"/>
      <c r="S18" s="122"/>
      <c r="T18" s="25"/>
    </row>
    <row r="19" spans="1:20" ht="13.95" customHeight="1" x14ac:dyDescent="0.2">
      <c r="A19" s="26"/>
      <c r="B19" s="27"/>
      <c r="C19" s="30"/>
      <c r="D19" s="27"/>
      <c r="E19" s="30"/>
      <c r="F19" s="24"/>
      <c r="G19" s="67"/>
      <c r="H19" s="24"/>
      <c r="I19" s="67"/>
      <c r="J19" s="22"/>
      <c r="K19" s="67"/>
      <c r="L19" s="22"/>
      <c r="M19" s="67"/>
      <c r="N19" s="23"/>
      <c r="O19" s="67"/>
      <c r="P19" s="367"/>
      <c r="Q19" s="15"/>
      <c r="R19" s="30"/>
      <c r="S19" s="122"/>
      <c r="T19" s="25"/>
    </row>
    <row r="20" spans="1:20" ht="13.95" customHeight="1" x14ac:dyDescent="0.2">
      <c r="A20" s="26"/>
      <c r="B20" s="27"/>
      <c r="C20" s="29"/>
      <c r="D20" s="27"/>
      <c r="E20" s="30"/>
      <c r="F20" s="24"/>
      <c r="G20" s="67"/>
      <c r="H20" s="24"/>
      <c r="I20" s="67"/>
      <c r="J20" s="22"/>
      <c r="K20" s="67"/>
      <c r="L20" s="22"/>
      <c r="M20" s="67"/>
      <c r="N20" s="23"/>
      <c r="O20" s="67"/>
      <c r="P20" s="367"/>
      <c r="Q20" s="15"/>
      <c r="R20" s="30"/>
      <c r="S20" s="122"/>
      <c r="T20" s="25"/>
    </row>
    <row r="21" spans="1:20" ht="13.95" customHeight="1" x14ac:dyDescent="0.2">
      <c r="A21" s="26"/>
      <c r="B21" s="27"/>
      <c r="C21" s="29"/>
      <c r="D21" s="27"/>
      <c r="E21" s="30"/>
      <c r="F21" s="24"/>
      <c r="G21" s="67"/>
      <c r="H21" s="24"/>
      <c r="I21" s="67"/>
      <c r="J21" s="22"/>
      <c r="K21" s="67"/>
      <c r="L21" s="22"/>
      <c r="M21" s="67"/>
      <c r="N21" s="23"/>
      <c r="O21" s="67"/>
      <c r="P21" s="367"/>
      <c r="Q21" s="15"/>
      <c r="R21" s="30"/>
      <c r="S21" s="122"/>
      <c r="T21" s="25"/>
    </row>
    <row r="22" spans="1:20" ht="13.95" customHeight="1" x14ac:dyDescent="0.2">
      <c r="A22" s="26"/>
      <c r="B22" s="27"/>
      <c r="C22" s="29"/>
      <c r="D22" s="27"/>
      <c r="E22" s="30"/>
      <c r="F22" s="24"/>
      <c r="G22" s="67"/>
      <c r="H22" s="24"/>
      <c r="I22" s="67"/>
      <c r="J22" s="22"/>
      <c r="K22" s="67"/>
      <c r="L22" s="22"/>
      <c r="M22" s="67"/>
      <c r="N22" s="23"/>
      <c r="O22" s="67"/>
      <c r="P22" s="367"/>
      <c r="Q22" s="15"/>
      <c r="R22" s="30"/>
      <c r="S22" s="122"/>
      <c r="T22" s="25"/>
    </row>
    <row r="23" spans="1:20" ht="13.95" customHeight="1" x14ac:dyDescent="0.2">
      <c r="A23" s="26"/>
      <c r="B23" s="27"/>
      <c r="C23" s="29"/>
      <c r="D23" s="27"/>
      <c r="E23" s="30"/>
      <c r="F23" s="24"/>
      <c r="G23" s="67"/>
      <c r="H23" s="24"/>
      <c r="I23" s="67"/>
      <c r="J23" s="22"/>
      <c r="K23" s="67"/>
      <c r="L23" s="22"/>
      <c r="M23" s="67"/>
      <c r="N23" s="23"/>
      <c r="O23" s="67"/>
      <c r="P23" s="367"/>
      <c r="Q23" s="15"/>
      <c r="R23" s="30"/>
      <c r="S23" s="122"/>
      <c r="T23" s="25"/>
    </row>
    <row r="24" spans="1:20" ht="13.95" customHeight="1" x14ac:dyDescent="0.2">
      <c r="A24" s="26"/>
      <c r="B24" s="27"/>
      <c r="C24" s="29"/>
      <c r="D24" s="27"/>
      <c r="E24" s="30"/>
      <c r="F24" s="24"/>
      <c r="G24" s="67"/>
      <c r="H24" s="24"/>
      <c r="I24" s="67"/>
      <c r="J24" s="22"/>
      <c r="K24" s="67"/>
      <c r="L24" s="22"/>
      <c r="M24" s="67"/>
      <c r="N24" s="23"/>
      <c r="O24" s="67"/>
      <c r="P24" s="367"/>
      <c r="Q24" s="15"/>
      <c r="R24" s="30"/>
      <c r="S24" s="122"/>
      <c r="T24" s="25"/>
    </row>
    <row r="25" spans="1:20" ht="13.95" customHeight="1" x14ac:dyDescent="0.2">
      <c r="A25" s="26"/>
      <c r="B25" s="27"/>
      <c r="C25" s="30"/>
      <c r="D25" s="27"/>
      <c r="E25" s="30"/>
      <c r="F25" s="24"/>
      <c r="G25" s="67"/>
      <c r="H25" s="24"/>
      <c r="I25" s="67"/>
      <c r="J25" s="22"/>
      <c r="K25" s="67"/>
      <c r="L25" s="22"/>
      <c r="M25" s="67"/>
      <c r="N25" s="23"/>
      <c r="O25" s="67"/>
      <c r="P25" s="367"/>
      <c r="Q25" s="15"/>
      <c r="R25" s="30"/>
      <c r="S25" s="122"/>
      <c r="T25" s="25"/>
    </row>
    <row r="26" spans="1:20" ht="13.95" customHeight="1" x14ac:dyDescent="0.2">
      <c r="A26" s="26"/>
      <c r="B26" s="27"/>
      <c r="C26" s="30"/>
      <c r="D26" s="27"/>
      <c r="E26" s="30"/>
      <c r="F26" s="24"/>
      <c r="G26" s="67"/>
      <c r="H26" s="24"/>
      <c r="I26" s="67"/>
      <c r="J26" s="22"/>
      <c r="K26" s="67"/>
      <c r="L26" s="22"/>
      <c r="M26" s="67"/>
      <c r="N26" s="23"/>
      <c r="O26" s="67"/>
      <c r="P26" s="367"/>
      <c r="Q26" s="15"/>
      <c r="R26" s="30"/>
      <c r="S26" s="122"/>
      <c r="T26" s="25"/>
    </row>
    <row r="27" spans="1:20" ht="13.95" customHeight="1" x14ac:dyDescent="0.2">
      <c r="A27" s="26"/>
      <c r="B27" s="27"/>
      <c r="C27" s="29"/>
      <c r="D27" s="27"/>
      <c r="E27" s="30"/>
      <c r="F27" s="24"/>
      <c r="G27" s="67"/>
      <c r="H27" s="24"/>
      <c r="I27" s="67"/>
      <c r="J27" s="22"/>
      <c r="K27" s="67"/>
      <c r="L27" s="22"/>
      <c r="M27" s="67"/>
      <c r="N27" s="23"/>
      <c r="O27" s="67"/>
      <c r="P27" s="367"/>
      <c r="Q27" s="15"/>
      <c r="R27" s="30"/>
      <c r="S27" s="122"/>
      <c r="T27" s="25"/>
    </row>
    <row r="28" spans="1:20" ht="13.95" customHeight="1" x14ac:dyDescent="0.2">
      <c r="A28" s="26"/>
      <c r="B28" s="27"/>
      <c r="C28" s="29"/>
      <c r="D28" s="27"/>
      <c r="E28" s="30"/>
      <c r="F28" s="24"/>
      <c r="G28" s="67"/>
      <c r="H28" s="24"/>
      <c r="I28" s="67"/>
      <c r="J28" s="22"/>
      <c r="K28" s="67"/>
      <c r="L28" s="22"/>
      <c r="M28" s="67"/>
      <c r="N28" s="23"/>
      <c r="O28" s="67"/>
      <c r="P28" s="367"/>
      <c r="Q28" s="15"/>
      <c r="R28" s="30"/>
      <c r="S28" s="122"/>
      <c r="T28" s="25"/>
    </row>
    <row r="29" spans="1:20" ht="13.95" customHeight="1" x14ac:dyDescent="0.2">
      <c r="A29" s="26"/>
      <c r="B29" s="27"/>
      <c r="C29" s="29"/>
      <c r="D29" s="27"/>
      <c r="E29" s="30"/>
      <c r="F29" s="24"/>
      <c r="G29" s="67"/>
      <c r="H29" s="24"/>
      <c r="I29" s="67"/>
      <c r="J29" s="22"/>
      <c r="K29" s="67"/>
      <c r="L29" s="22"/>
      <c r="M29" s="67"/>
      <c r="N29" s="23"/>
      <c r="O29" s="67"/>
      <c r="P29" s="367"/>
      <c r="Q29" s="15"/>
      <c r="R29" s="30"/>
      <c r="S29" s="122"/>
      <c r="T29" s="25"/>
    </row>
    <row r="30" spans="1:20" ht="13.95" customHeight="1" x14ac:dyDescent="0.2">
      <c r="A30" s="26"/>
      <c r="B30" s="27"/>
      <c r="C30" s="29"/>
      <c r="D30" s="27"/>
      <c r="E30" s="30"/>
      <c r="F30" s="24"/>
      <c r="G30" s="67"/>
      <c r="H30" s="24"/>
      <c r="I30" s="67"/>
      <c r="J30" s="22"/>
      <c r="K30" s="67"/>
      <c r="L30" s="22"/>
      <c r="M30" s="67"/>
      <c r="N30" s="23"/>
      <c r="O30" s="67"/>
      <c r="P30" s="367"/>
      <c r="Q30" s="15"/>
      <c r="R30" s="30"/>
      <c r="S30" s="122"/>
      <c r="T30" s="25"/>
    </row>
    <row r="31" spans="1:20" ht="13.95" customHeight="1" x14ac:dyDescent="0.2">
      <c r="A31" s="26"/>
      <c r="B31" s="27"/>
      <c r="C31" s="29"/>
      <c r="D31" s="27"/>
      <c r="E31" s="30"/>
      <c r="F31" s="24"/>
      <c r="G31" s="67"/>
      <c r="H31" s="24"/>
      <c r="I31" s="67"/>
      <c r="J31" s="22"/>
      <c r="K31" s="67"/>
      <c r="L31" s="22"/>
      <c r="M31" s="67"/>
      <c r="N31" s="23"/>
      <c r="O31" s="67"/>
      <c r="P31" s="367"/>
      <c r="Q31" s="15"/>
      <c r="R31" s="30"/>
      <c r="S31" s="122"/>
      <c r="T31" s="25"/>
    </row>
    <row r="32" spans="1:20" ht="13.95" customHeight="1" x14ac:dyDescent="0.2">
      <c r="A32" s="26"/>
      <c r="B32" s="27"/>
      <c r="C32" s="29"/>
      <c r="D32" s="27"/>
      <c r="E32" s="30"/>
      <c r="F32" s="24"/>
      <c r="G32" s="67"/>
      <c r="H32" s="24"/>
      <c r="I32" s="67"/>
      <c r="J32" s="22"/>
      <c r="K32" s="67"/>
      <c r="L32" s="22"/>
      <c r="M32" s="67"/>
      <c r="N32" s="23"/>
      <c r="O32" s="67"/>
      <c r="P32" s="367"/>
      <c r="Q32" s="15"/>
      <c r="R32" s="30"/>
      <c r="S32" s="122"/>
      <c r="T32" s="25"/>
    </row>
    <row r="33" spans="1:20" ht="13.95" customHeight="1" x14ac:dyDescent="0.2">
      <c r="A33" s="26"/>
      <c r="B33" s="27"/>
      <c r="C33" s="30"/>
      <c r="D33" s="27"/>
      <c r="E33" s="30"/>
      <c r="F33" s="24"/>
      <c r="G33" s="67"/>
      <c r="H33" s="24"/>
      <c r="I33" s="67"/>
      <c r="J33" s="22"/>
      <c r="K33" s="67"/>
      <c r="L33" s="22"/>
      <c r="M33" s="67"/>
      <c r="N33" s="23"/>
      <c r="O33" s="67"/>
      <c r="P33" s="367"/>
      <c r="Q33" s="15"/>
      <c r="R33" s="30"/>
      <c r="S33" s="122"/>
      <c r="T33" s="25"/>
    </row>
    <row r="34" spans="1:20" ht="13.95" customHeight="1" thickBot="1" x14ac:dyDescent="0.25">
      <c r="A34" s="32"/>
      <c r="B34" s="33"/>
      <c r="C34" s="34"/>
      <c r="D34" s="33"/>
      <c r="E34" s="33"/>
      <c r="F34" s="36"/>
      <c r="G34" s="68"/>
      <c r="H34" s="36"/>
      <c r="I34" s="68"/>
      <c r="J34" s="35"/>
      <c r="K34" s="68"/>
      <c r="L34" s="36"/>
      <c r="M34" s="68"/>
      <c r="N34" s="35"/>
      <c r="O34" s="68"/>
      <c r="P34" s="367"/>
      <c r="Q34" s="129"/>
      <c r="R34" s="34"/>
      <c r="S34" s="123"/>
      <c r="T34" s="37"/>
    </row>
    <row r="35" spans="1:20" s="39" customFormat="1" ht="13.95" customHeight="1" thickBot="1" x14ac:dyDescent="0.25">
      <c r="A35" s="38"/>
      <c r="D35" s="109" t="s">
        <v>254</v>
      </c>
      <c r="E35" s="64">
        <f t="shared" ref="E35:O35" si="0">COUNTIF(E4:E34,"Yes")</f>
        <v>0</v>
      </c>
      <c r="F35" s="65">
        <f t="shared" si="0"/>
        <v>0</v>
      </c>
      <c r="G35" s="69">
        <f t="shared" si="0"/>
        <v>0</v>
      </c>
      <c r="H35" s="65">
        <f t="shared" si="0"/>
        <v>0</v>
      </c>
      <c r="I35" s="65">
        <f t="shared" si="0"/>
        <v>0</v>
      </c>
      <c r="J35" s="64">
        <f t="shared" si="0"/>
        <v>0</v>
      </c>
      <c r="K35" s="65">
        <f t="shared" si="0"/>
        <v>0</v>
      </c>
      <c r="L35" s="65">
        <f t="shared" si="0"/>
        <v>0</v>
      </c>
      <c r="M35" s="65">
        <f t="shared" si="0"/>
        <v>0</v>
      </c>
      <c r="N35" s="65">
        <f t="shared" si="0"/>
        <v>0</v>
      </c>
      <c r="O35" s="113">
        <f t="shared" si="0"/>
        <v>0</v>
      </c>
      <c r="P35" s="367"/>
      <c r="Q35" s="112">
        <f>SUM(Q4:Q34)</f>
        <v>0</v>
      </c>
      <c r="R35" s="107">
        <f>SUM(R4:R34)</f>
        <v>0</v>
      </c>
      <c r="S35" s="107">
        <f>SUM(S4:S34)</f>
        <v>0</v>
      </c>
      <c r="T35" s="107" t="s">
        <v>68</v>
      </c>
    </row>
    <row r="36" spans="1:20" s="39" customFormat="1" ht="13.95" customHeight="1" x14ac:dyDescent="0.3">
      <c r="D36" s="110" t="s">
        <v>390</v>
      </c>
      <c r="E36" s="40">
        <f t="shared" ref="E36:O36" si="1">COUNTIF(E4:E34,"No")</f>
        <v>0</v>
      </c>
      <c r="F36" s="41">
        <f t="shared" si="1"/>
        <v>0</v>
      </c>
      <c r="G36" s="42">
        <f t="shared" si="1"/>
        <v>0</v>
      </c>
      <c r="H36" s="41">
        <f t="shared" si="1"/>
        <v>0</v>
      </c>
      <c r="I36" s="41">
        <f t="shared" si="1"/>
        <v>0</v>
      </c>
      <c r="J36" s="40">
        <f t="shared" si="1"/>
        <v>0</v>
      </c>
      <c r="K36" s="41">
        <f t="shared" si="1"/>
        <v>0</v>
      </c>
      <c r="L36" s="41">
        <f t="shared" si="1"/>
        <v>0</v>
      </c>
      <c r="M36" s="41">
        <f t="shared" si="1"/>
        <v>0</v>
      </c>
      <c r="N36" s="41">
        <f t="shared" si="1"/>
        <v>0</v>
      </c>
      <c r="O36" s="41">
        <f t="shared" si="1"/>
        <v>0</v>
      </c>
      <c r="P36" s="367"/>
      <c r="Q36"/>
      <c r="R36"/>
      <c r="S36"/>
    </row>
    <row r="37" spans="1:20" s="39" customFormat="1" ht="13.95" customHeight="1" x14ac:dyDescent="0.3">
      <c r="D37" s="110" t="s">
        <v>389</v>
      </c>
      <c r="E37" s="40">
        <f t="shared" ref="E37:O37" si="2">COUNTIF(E4:E34,"mod")</f>
        <v>0</v>
      </c>
      <c r="F37" s="41">
        <f t="shared" si="2"/>
        <v>0</v>
      </c>
      <c r="G37" s="42">
        <f t="shared" si="2"/>
        <v>0</v>
      </c>
      <c r="H37" s="41">
        <f t="shared" si="2"/>
        <v>0</v>
      </c>
      <c r="I37" s="41">
        <f t="shared" si="2"/>
        <v>0</v>
      </c>
      <c r="J37" s="40">
        <f t="shared" si="2"/>
        <v>0</v>
      </c>
      <c r="K37" s="41">
        <f t="shared" si="2"/>
        <v>0</v>
      </c>
      <c r="L37" s="41">
        <f t="shared" si="2"/>
        <v>0</v>
      </c>
      <c r="M37" s="41">
        <f t="shared" si="2"/>
        <v>0</v>
      </c>
      <c r="N37" s="41">
        <f t="shared" si="2"/>
        <v>0</v>
      </c>
      <c r="O37" s="41">
        <f t="shared" si="2"/>
        <v>0</v>
      </c>
      <c r="P37" s="367"/>
      <c r="Q37"/>
      <c r="R37"/>
      <c r="S37"/>
    </row>
    <row r="38" spans="1:20" s="49" customFormat="1" ht="14.25" customHeight="1" thickBot="1" x14ac:dyDescent="0.35">
      <c r="A38" s="43"/>
      <c r="B38" s="44"/>
      <c r="C38" s="44"/>
      <c r="D38" s="111" t="s">
        <v>112</v>
      </c>
      <c r="E38" s="46" t="e">
        <f>(E35+E37)/(E35+E36+E37)</f>
        <v>#DIV/0!</v>
      </c>
      <c r="F38" s="47" t="e">
        <f>(F35+F37)/(F35+F36+F37)</f>
        <v>#DIV/0!</v>
      </c>
      <c r="G38" s="48" t="e">
        <f t="shared" ref="G38:I38" si="3">(G35+G37)/(G35+G36+G37)</f>
        <v>#DIV/0!</v>
      </c>
      <c r="H38" s="47" t="e">
        <f t="shared" si="3"/>
        <v>#DIV/0!</v>
      </c>
      <c r="I38" s="47" t="e">
        <f t="shared" si="3"/>
        <v>#DIV/0!</v>
      </c>
      <c r="J38" s="46" t="e">
        <f>(J35+J37)/(J35+J36+J37)</f>
        <v>#DIV/0!</v>
      </c>
      <c r="K38" s="47" t="e">
        <f t="shared" ref="K38:M38" si="4">(K35+K37)/(K35+K36+K37)</f>
        <v>#DIV/0!</v>
      </c>
      <c r="L38" s="47" t="e">
        <f t="shared" si="4"/>
        <v>#DIV/0!</v>
      </c>
      <c r="M38" s="47" t="e">
        <f t="shared" si="4"/>
        <v>#DIV/0!</v>
      </c>
      <c r="N38" s="47" t="e">
        <f>(N35+N37)/(N35+N36+N37)</f>
        <v>#DIV/0!</v>
      </c>
      <c r="O38" s="47" t="e">
        <f>(O35+O37)/(O35+O36+O37)</f>
        <v>#DIV/0!</v>
      </c>
      <c r="P38" s="367"/>
      <c r="Q38"/>
      <c r="R38"/>
      <c r="S38"/>
    </row>
    <row r="39" spans="1:20" s="49" customFormat="1" ht="14.25" customHeight="1" thickBot="1" x14ac:dyDescent="0.35">
      <c r="A39" s="43"/>
      <c r="B39" s="44"/>
      <c r="C39" s="44"/>
      <c r="D39" s="45"/>
      <c r="E39" s="83" t="s">
        <v>68</v>
      </c>
      <c r="F39" s="360" t="e">
        <f>(F35+G35+F37+G37)/(F35+G35+F36+G36+F37+G37)</f>
        <v>#DIV/0!</v>
      </c>
      <c r="G39" s="361"/>
      <c r="H39" s="360" t="e">
        <f>(H35+I35+H37+I37)/(H35+I35+H36+I36+H37+I37)</f>
        <v>#DIV/0!</v>
      </c>
      <c r="I39" s="361"/>
      <c r="J39" s="360" t="e">
        <f>(J35+K35+J37+K37)/(J35+K35+J36+K36+J37+K37)</f>
        <v>#DIV/0!</v>
      </c>
      <c r="K39" s="361"/>
      <c r="L39" s="360" t="e">
        <f t="shared" ref="L39" si="5">(L35+M35+L37+M37)/(L35+M35+L36+M36+L37+M37)</f>
        <v>#DIV/0!</v>
      </c>
      <c r="M39" s="361"/>
      <c r="N39" s="360" t="e">
        <f>(N35+O35+N37+O37)/(N35+O35+N36+O36+N37+O37)</f>
        <v>#DIV/0!</v>
      </c>
      <c r="O39" s="361"/>
      <c r="P39" s="368"/>
    </row>
    <row r="40" spans="1:20" ht="13.95" customHeight="1" thickBot="1" x14ac:dyDescent="0.3">
      <c r="B40" s="50" t="s">
        <v>391</v>
      </c>
      <c r="Q40" s="15"/>
    </row>
    <row r="41" spans="1:20" ht="13.95" customHeight="1" x14ac:dyDescent="0.25">
      <c r="B41" s="51" t="s">
        <v>69</v>
      </c>
      <c r="C41" s="357" t="s">
        <v>68</v>
      </c>
      <c r="D41" s="52" t="s">
        <v>362</v>
      </c>
      <c r="E41" s="53">
        <f>COUNTIF(D4:D34,"T")</f>
        <v>0</v>
      </c>
      <c r="F41" s="15"/>
      <c r="Q41" s="15"/>
    </row>
    <row r="42" spans="1:20" ht="13.95" customHeight="1" x14ac:dyDescent="0.25">
      <c r="B42" s="54" t="s">
        <v>67</v>
      </c>
      <c r="C42" s="358"/>
      <c r="D42" s="55" t="s">
        <v>273</v>
      </c>
      <c r="E42" s="56">
        <f>COUNTIF(D4:D34,"R")</f>
        <v>0</v>
      </c>
      <c r="F42" s="15"/>
      <c r="Q42" s="15"/>
    </row>
    <row r="43" spans="1:20" ht="13.95" customHeight="1" x14ac:dyDescent="0.25">
      <c r="B43" s="57" t="s">
        <v>272</v>
      </c>
      <c r="C43" s="358"/>
      <c r="D43" s="55" t="s">
        <v>274</v>
      </c>
      <c r="E43" s="56">
        <f>COUNTIF(D4:D34,"C")</f>
        <v>0</v>
      </c>
      <c r="F43" s="15"/>
      <c r="Q43" s="15"/>
    </row>
    <row r="44" spans="1:20" ht="13.95" customHeight="1" thickBot="1" x14ac:dyDescent="0.3">
      <c r="B44" s="58" t="s">
        <v>374</v>
      </c>
      <c r="C44" s="359"/>
      <c r="D44" s="59" t="s">
        <v>275</v>
      </c>
      <c r="E44" s="60">
        <f>COUNTIF(D4:D34,"M")</f>
        <v>0</v>
      </c>
      <c r="F44" s="15"/>
      <c r="Q44" s="15"/>
    </row>
    <row r="45" spans="1:20" ht="13.95" customHeight="1" x14ac:dyDescent="0.25">
      <c r="C45" s="61"/>
    </row>
  </sheetData>
  <mergeCells count="16">
    <mergeCell ref="C41:C44"/>
    <mergeCell ref="Y1:Z1"/>
    <mergeCell ref="A2:D2"/>
    <mergeCell ref="E2:E3"/>
    <mergeCell ref="F2:G2"/>
    <mergeCell ref="H2:I2"/>
    <mergeCell ref="J2:K2"/>
    <mergeCell ref="L2:M2"/>
    <mergeCell ref="N2:O2"/>
    <mergeCell ref="P2:P39"/>
    <mergeCell ref="Q2:S2"/>
    <mergeCell ref="F39:G39"/>
    <mergeCell ref="H39:I39"/>
    <mergeCell ref="J39:K39"/>
    <mergeCell ref="L39:M39"/>
    <mergeCell ref="N39:O39"/>
  </mergeCells>
  <phoneticPr fontId="8" type="noConversion"/>
  <conditionalFormatting sqref="E4:O4 Q4:S4">
    <cfRule type="expression" dxfId="68" priority="68">
      <formula>($D$4="C")</formula>
    </cfRule>
    <cfRule type="expression" dxfId="67" priority="69">
      <formula>($D$4="R")</formula>
    </cfRule>
  </conditionalFormatting>
  <conditionalFormatting sqref="E4:O34">
    <cfRule type="expression" dxfId="66" priority="1">
      <formula>NOT(ISERROR(SEARCH("MOD",E4)))</formula>
    </cfRule>
    <cfRule type="expression" dxfId="65" priority="2">
      <formula>NOT(ISERROR(SEARCH("NO",E4)))</formula>
    </cfRule>
    <cfRule type="expression" dxfId="64" priority="3">
      <formula>NOT(ISERROR(SEARCH("YES",E4)))</formula>
    </cfRule>
  </conditionalFormatting>
  <conditionalFormatting sqref="D4:D34">
    <cfRule type="expression" dxfId="63" priority="59">
      <formula>NOT(ISERROR(SEARCH("M",D4)))</formula>
    </cfRule>
    <cfRule type="expression" dxfId="62" priority="60">
      <formula>NOT(ISERROR(SEARCH("C",D4)))</formula>
    </cfRule>
    <cfRule type="expression" dxfId="61" priority="61">
      <formula>NOT(ISERROR(SEARCH("R",D4)))</formula>
    </cfRule>
    <cfRule type="expression" dxfId="60" priority="62">
      <formula>NOT(ISERROR(SEARCH("T",D4)))</formula>
    </cfRule>
  </conditionalFormatting>
  <conditionalFormatting sqref="E5:O5 Q5:S5">
    <cfRule type="expression" dxfId="59" priority="66">
      <formula>($D$5="C")</formula>
    </cfRule>
    <cfRule type="expression" dxfId="58" priority="67">
      <formula>($D$5="R")</formula>
    </cfRule>
  </conditionalFormatting>
  <conditionalFormatting sqref="E6:O6 Q6:S6">
    <cfRule type="expression" dxfId="57" priority="64">
      <formula>($D$6="R")</formula>
    </cfRule>
    <cfRule type="expression" dxfId="56" priority="65">
      <formula>($D$6="C")</formula>
    </cfRule>
  </conditionalFormatting>
  <conditionalFormatting sqref="E7:O7 Q7:S7">
    <cfRule type="expression" dxfId="55" priority="58">
      <formula>($D$7="C")</formula>
    </cfRule>
    <cfRule type="expression" dxfId="54" priority="63">
      <formula>($D$7="R")</formula>
    </cfRule>
  </conditionalFormatting>
  <conditionalFormatting sqref="E8:O8 Q8:S8">
    <cfRule type="expression" dxfId="53" priority="56">
      <formula>($D$8="C")</formula>
    </cfRule>
    <cfRule type="expression" dxfId="52" priority="57">
      <formula>($D$8="R")</formula>
    </cfRule>
  </conditionalFormatting>
  <conditionalFormatting sqref="E9:O9 Q9:S9">
    <cfRule type="expression" dxfId="51" priority="54">
      <formula>($D$9="R")</formula>
    </cfRule>
    <cfRule type="expression" dxfId="50" priority="55">
      <formula>($D$9="C")</formula>
    </cfRule>
  </conditionalFormatting>
  <conditionalFormatting sqref="E10:O10 Q10:S10">
    <cfRule type="expression" dxfId="49" priority="52">
      <formula>($D$10="R")</formula>
    </cfRule>
    <cfRule type="expression" dxfId="48" priority="53">
      <formula>($D$10="C")</formula>
    </cfRule>
  </conditionalFormatting>
  <conditionalFormatting sqref="E11:O11 Q11:S11">
    <cfRule type="expression" dxfId="47" priority="48">
      <formula>($D$11="C")</formula>
    </cfRule>
    <cfRule type="expression" dxfId="46" priority="50">
      <formula>($D$11="R")</formula>
    </cfRule>
  </conditionalFormatting>
  <conditionalFormatting sqref="E12:O12 Q12:S12">
    <cfRule type="expression" dxfId="45" priority="46">
      <formula>($D$12="C")</formula>
    </cfRule>
    <cfRule type="expression" dxfId="44" priority="47">
      <formula>($D$12="R")</formula>
    </cfRule>
  </conditionalFormatting>
  <conditionalFormatting sqref="E13:O13 Q13:S13">
    <cfRule type="expression" dxfId="43" priority="24">
      <formula>($D$13="C")</formula>
    </cfRule>
    <cfRule type="expression" dxfId="42" priority="45">
      <formula>($D$13="R")</formula>
    </cfRule>
  </conditionalFormatting>
  <conditionalFormatting sqref="E14:O14 Q14:S14">
    <cfRule type="expression" dxfId="41" priority="23">
      <formula>($D$14="C")</formula>
    </cfRule>
    <cfRule type="expression" dxfId="40" priority="44">
      <formula>($D$14="R")</formula>
    </cfRule>
  </conditionalFormatting>
  <conditionalFormatting sqref="E15:O15 Q15:S15">
    <cfRule type="expression" dxfId="39" priority="22">
      <formula>($D$15="C")</formula>
    </cfRule>
    <cfRule type="expression" dxfId="38" priority="43">
      <formula>($D$15="R")</formula>
    </cfRule>
  </conditionalFormatting>
  <conditionalFormatting sqref="E16:O16 Q16:S16">
    <cfRule type="expression" dxfId="37" priority="21">
      <formula>($D$16="C")</formula>
    </cfRule>
    <cfRule type="expression" dxfId="36" priority="42">
      <formula>($D$16="R")</formula>
    </cfRule>
  </conditionalFormatting>
  <conditionalFormatting sqref="E17:O17 Q17:S17">
    <cfRule type="expression" dxfId="35" priority="20">
      <formula>($D$17="C")</formula>
    </cfRule>
    <cfRule type="expression" dxfId="34" priority="41">
      <formula>($D$17="R")</formula>
    </cfRule>
  </conditionalFormatting>
  <conditionalFormatting sqref="E18:O18 Q18:S18">
    <cfRule type="expression" dxfId="33" priority="19">
      <formula>($D$18="C")</formula>
    </cfRule>
    <cfRule type="expression" dxfId="32" priority="40">
      <formula>($D$18="R")</formula>
    </cfRule>
  </conditionalFormatting>
  <conditionalFormatting sqref="E19:O19 Q19:S19">
    <cfRule type="expression" dxfId="31" priority="18">
      <formula>($D$19="C")</formula>
    </cfRule>
    <cfRule type="expression" dxfId="30" priority="39">
      <formula>($D$19="R")</formula>
    </cfRule>
  </conditionalFormatting>
  <conditionalFormatting sqref="E20:O20 Q20:S20">
    <cfRule type="expression" dxfId="29" priority="17">
      <formula>($D$20="C")</formula>
    </cfRule>
    <cfRule type="expression" dxfId="28" priority="38">
      <formula>($D$20="R")</formula>
    </cfRule>
  </conditionalFormatting>
  <conditionalFormatting sqref="E21:O21 Q21:S21">
    <cfRule type="expression" dxfId="27" priority="16">
      <formula>($D$21="C")</formula>
    </cfRule>
    <cfRule type="expression" dxfId="26" priority="37">
      <formula>($D$21="R")</formula>
    </cfRule>
  </conditionalFormatting>
  <conditionalFormatting sqref="E22:O22 Q22:S22">
    <cfRule type="expression" dxfId="25" priority="36">
      <formula>($D$22="R")</formula>
    </cfRule>
    <cfRule type="expression" dxfId="24" priority="49">
      <formula>($D$22="C")</formula>
    </cfRule>
  </conditionalFormatting>
  <conditionalFormatting sqref="E23:O23 Q23:S23">
    <cfRule type="expression" dxfId="23" priority="15">
      <formula>($D$23="C")</formula>
    </cfRule>
    <cfRule type="expression" dxfId="22" priority="35">
      <formula>($D$23="R")</formula>
    </cfRule>
  </conditionalFormatting>
  <conditionalFormatting sqref="E24:O24 Q24:S24">
    <cfRule type="expression" dxfId="21" priority="14">
      <formula>($D$24="C")</formula>
    </cfRule>
    <cfRule type="expression" dxfId="20" priority="51">
      <formula>($D$24="R")</formula>
    </cfRule>
  </conditionalFormatting>
  <conditionalFormatting sqref="E25:O25 Q25:S25">
    <cfRule type="expression" dxfId="19" priority="13">
      <formula>($D$25="C")</formula>
    </cfRule>
    <cfRule type="expression" dxfId="18" priority="34">
      <formula>($D$25="R")</formula>
    </cfRule>
  </conditionalFormatting>
  <conditionalFormatting sqref="E26:O26 Q26:S26">
    <cfRule type="expression" dxfId="17" priority="12">
      <formula>($D$26="C")</formula>
    </cfRule>
    <cfRule type="expression" dxfId="16" priority="33">
      <formula>($D$26="R")</formula>
    </cfRule>
  </conditionalFormatting>
  <conditionalFormatting sqref="E27:O27 Q27:S27">
    <cfRule type="expression" dxfId="15" priority="11">
      <formula>($D$27="C")</formula>
    </cfRule>
    <cfRule type="expression" dxfId="14" priority="32">
      <formula>($D$27="R")</formula>
    </cfRule>
  </conditionalFormatting>
  <conditionalFormatting sqref="E28:O28 Q28:S28">
    <cfRule type="expression" dxfId="13" priority="10">
      <formula>($D$28="C")</formula>
    </cfRule>
    <cfRule type="expression" dxfId="12" priority="31">
      <formula>($D$28="R")</formula>
    </cfRule>
  </conditionalFormatting>
  <conditionalFormatting sqref="E29:O29 Q29:S29">
    <cfRule type="expression" dxfId="11" priority="9">
      <formula>($D$29="C")</formula>
    </cfRule>
    <cfRule type="expression" dxfId="10" priority="30">
      <formula>($D$29="R")</formula>
    </cfRule>
  </conditionalFormatting>
  <conditionalFormatting sqref="E30:O30 Q30:S30">
    <cfRule type="expression" dxfId="9" priority="8">
      <formula>($D$30="C")</formula>
    </cfRule>
    <cfRule type="expression" dxfId="8" priority="29">
      <formula>($D$30="R")</formula>
    </cfRule>
  </conditionalFormatting>
  <conditionalFormatting sqref="E31:O31 Q31:S31">
    <cfRule type="expression" dxfId="7" priority="7">
      <formula>($D$31="C")</formula>
    </cfRule>
    <cfRule type="expression" dxfId="6" priority="28">
      <formula>($D$31="R")</formula>
    </cfRule>
  </conditionalFormatting>
  <conditionalFormatting sqref="E32:O32 Q32:S32">
    <cfRule type="expression" dxfId="5" priority="6">
      <formula>($D$32="C")</formula>
    </cfRule>
    <cfRule type="expression" dxfId="4" priority="27">
      <formula>($D$32="R")</formula>
    </cfRule>
  </conditionalFormatting>
  <conditionalFormatting sqref="E33:O33 Q33:S33">
    <cfRule type="expression" dxfId="3" priority="5">
      <formula>($D$33="C")</formula>
    </cfRule>
    <cfRule type="expression" dxfId="2" priority="26">
      <formula>($D$33="R")</formula>
    </cfRule>
  </conditionalFormatting>
  <conditionalFormatting sqref="E34:O34 Q34:S34">
    <cfRule type="expression" dxfId="1" priority="4">
      <formula>($D$34="C")</formula>
    </cfRule>
    <cfRule type="expression" dxfId="0" priority="25">
      <formula>($D$34="R")</formula>
    </cfRule>
  </conditionalFormatting>
  <dataValidations count="2">
    <dataValidation type="list" allowBlank="1" showInputMessage="1" showErrorMessage="1" sqref="D4:D34" xr:uid="{00000000-0002-0000-0D00-000000000000}">
      <formula1>$Z$2:$Z$6</formula1>
    </dataValidation>
    <dataValidation type="list" allowBlank="1" showInputMessage="1" showErrorMessage="1" sqref="E4:O34" xr:uid="{00000000-0002-0000-0D00-000001000000}">
      <formula1>$Y$2:$Y$5</formula1>
    </dataValidation>
  </dataValidations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66" sqref="A66"/>
    </sheetView>
  </sheetViews>
  <sheetFormatPr defaultColWidth="11.5546875" defaultRowHeight="14.4" x14ac:dyDescent="0.3"/>
  <sheetData/>
  <phoneticPr fontId="8" type="noConversion"/>
  <pageMargins left="0.75000000000000011" right="0.75000000000000011" top="1" bottom="1" header="0.5" footer="0.5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Z45"/>
  <sheetViews>
    <sheetView topLeftCell="A9" workbookViewId="0">
      <selection activeCell="N27" sqref="N27"/>
    </sheetView>
  </sheetViews>
  <sheetFormatPr defaultColWidth="8.77734375" defaultRowHeight="13.95" customHeight="1" x14ac:dyDescent="0.25"/>
  <cols>
    <col min="1" max="1" width="16.6640625" style="11" customWidth="1"/>
    <col min="2" max="2" width="11.33203125" style="12" customWidth="1"/>
    <col min="3" max="3" width="13.77734375" style="12" customWidth="1"/>
    <col min="4" max="4" width="10.6640625" style="13" bestFit="1" customWidth="1"/>
    <col min="5" max="6" width="9.33203125" style="14" customWidth="1"/>
    <col min="7" max="7" width="8.77734375" style="15" customWidth="1"/>
    <col min="8" max="15" width="8.77734375" style="15"/>
    <col min="16" max="16" width="3.44140625" style="15" customWidth="1"/>
    <col min="17" max="17" width="13.6640625" style="1" customWidth="1"/>
    <col min="18" max="19" width="13.6640625" style="16" customWidth="1"/>
    <col min="20" max="20" width="36.109375" style="16" customWidth="1"/>
    <col min="21" max="16384" width="8.77734375" style="16"/>
  </cols>
  <sheetData>
    <row r="1" spans="1:26" ht="9.75" customHeight="1" thickBot="1" x14ac:dyDescent="0.3">
      <c r="E1" s="15"/>
      <c r="F1" s="15"/>
      <c r="O1" s="16"/>
      <c r="P1" s="16"/>
      <c r="Q1" s="16"/>
      <c r="Y1" s="355" t="s">
        <v>130</v>
      </c>
      <c r="Z1" s="355"/>
    </row>
    <row r="2" spans="1:26" ht="21.75" customHeight="1" thickBot="1" x14ac:dyDescent="0.25">
      <c r="A2" s="362" t="s">
        <v>371</v>
      </c>
      <c r="B2" s="363"/>
      <c r="C2" s="363"/>
      <c r="D2" s="363"/>
      <c r="E2" s="364" t="s">
        <v>136</v>
      </c>
      <c r="F2" s="356" t="s">
        <v>376</v>
      </c>
      <c r="G2" s="354"/>
      <c r="H2" s="353" t="s">
        <v>10</v>
      </c>
      <c r="I2" s="354"/>
      <c r="J2" s="356" t="s">
        <v>270</v>
      </c>
      <c r="K2" s="353"/>
      <c r="L2" s="356" t="s">
        <v>278</v>
      </c>
      <c r="M2" s="354"/>
      <c r="N2" s="356" t="s">
        <v>271</v>
      </c>
      <c r="O2" s="354"/>
      <c r="P2" s="366"/>
      <c r="Q2" s="353" t="s">
        <v>137</v>
      </c>
      <c r="R2" s="353"/>
      <c r="S2" s="354"/>
      <c r="Y2" s="86"/>
      <c r="Z2" s="87"/>
    </row>
    <row r="3" spans="1:26" ht="13.95" customHeight="1" thickBot="1" x14ac:dyDescent="0.3">
      <c r="A3" s="138" t="s">
        <v>373</v>
      </c>
      <c r="B3" s="17" t="s">
        <v>372</v>
      </c>
      <c r="C3" s="17" t="s">
        <v>159</v>
      </c>
      <c r="D3" s="17" t="s">
        <v>307</v>
      </c>
      <c r="E3" s="365"/>
      <c r="F3" s="108" t="s">
        <v>193</v>
      </c>
      <c r="G3" s="114" t="s">
        <v>306</v>
      </c>
      <c r="H3" s="105" t="s">
        <v>193</v>
      </c>
      <c r="I3" s="114" t="s">
        <v>306</v>
      </c>
      <c r="J3" s="108" t="s">
        <v>193</v>
      </c>
      <c r="K3" s="126" t="s">
        <v>306</v>
      </c>
      <c r="L3" s="105" t="s">
        <v>193</v>
      </c>
      <c r="M3" s="114" t="s">
        <v>306</v>
      </c>
      <c r="N3" s="108" t="s">
        <v>193</v>
      </c>
      <c r="O3" s="114" t="s">
        <v>306</v>
      </c>
      <c r="P3" s="367"/>
      <c r="Q3" s="127" t="s">
        <v>363</v>
      </c>
      <c r="R3" s="115" t="s">
        <v>364</v>
      </c>
      <c r="S3" s="106" t="s">
        <v>187</v>
      </c>
      <c r="T3" s="18" t="s">
        <v>375</v>
      </c>
      <c r="Y3" s="88" t="s">
        <v>63</v>
      </c>
      <c r="Z3" s="89" t="s">
        <v>69</v>
      </c>
    </row>
    <row r="4" spans="1:26" ht="13.95" customHeight="1" x14ac:dyDescent="0.2">
      <c r="A4" s="134">
        <v>42979</v>
      </c>
      <c r="B4" s="209"/>
      <c r="C4" s="21"/>
      <c r="D4" s="20" t="s">
        <v>173</v>
      </c>
      <c r="E4" s="72"/>
      <c r="F4" s="71"/>
      <c r="G4" s="66"/>
      <c r="H4" s="71"/>
      <c r="I4" s="66"/>
      <c r="J4" s="70"/>
      <c r="K4" s="66"/>
      <c r="L4" s="70"/>
      <c r="M4" s="66"/>
      <c r="N4" s="70"/>
      <c r="O4" s="66"/>
      <c r="P4" s="367"/>
      <c r="Q4" s="128"/>
      <c r="R4" s="72"/>
      <c r="S4" s="121"/>
      <c r="T4" s="25"/>
      <c r="Y4" s="88" t="s">
        <v>64</v>
      </c>
      <c r="Z4" s="89" t="s">
        <v>61</v>
      </c>
    </row>
    <row r="5" spans="1:26" ht="13.95" customHeight="1" thickBot="1" x14ac:dyDescent="0.25">
      <c r="A5" s="135">
        <v>42980</v>
      </c>
      <c r="B5" s="205" t="s">
        <v>241</v>
      </c>
      <c r="C5" s="210"/>
      <c r="D5" s="27" t="s">
        <v>179</v>
      </c>
      <c r="E5" s="30" t="s">
        <v>196</v>
      </c>
      <c r="F5" s="24" t="s">
        <v>258</v>
      </c>
      <c r="G5" s="67"/>
      <c r="H5" s="24"/>
      <c r="I5" s="67"/>
      <c r="J5" s="22" t="s">
        <v>258</v>
      </c>
      <c r="K5" s="67"/>
      <c r="L5" s="22"/>
      <c r="M5" s="67"/>
      <c r="N5" s="22" t="s">
        <v>258</v>
      </c>
      <c r="O5" s="67"/>
      <c r="P5" s="367"/>
      <c r="Q5" s="15"/>
      <c r="R5" s="30"/>
      <c r="S5" s="122"/>
      <c r="T5" s="25"/>
      <c r="Y5" s="90" t="s">
        <v>65</v>
      </c>
      <c r="Z5" s="89" t="s">
        <v>62</v>
      </c>
    </row>
    <row r="6" spans="1:26" ht="13.95" customHeight="1" thickBot="1" x14ac:dyDescent="0.25">
      <c r="A6" s="135">
        <v>42981</v>
      </c>
      <c r="B6" s="205" t="s">
        <v>242</v>
      </c>
      <c r="C6" s="29"/>
      <c r="D6" s="27" t="s">
        <v>180</v>
      </c>
      <c r="E6" s="30" t="s">
        <v>256</v>
      </c>
      <c r="F6" s="24" t="s">
        <v>256</v>
      </c>
      <c r="G6" s="67"/>
      <c r="H6" s="24"/>
      <c r="I6" s="67"/>
      <c r="J6" s="22" t="s">
        <v>258</v>
      </c>
      <c r="K6" s="67"/>
      <c r="L6" s="22"/>
      <c r="M6" s="67"/>
      <c r="N6" s="22" t="s">
        <v>258</v>
      </c>
      <c r="O6" s="67"/>
      <c r="P6" s="367"/>
      <c r="Q6" s="15"/>
      <c r="R6" s="30"/>
      <c r="S6" s="122"/>
      <c r="T6" s="25"/>
      <c r="Z6" s="91" t="s">
        <v>374</v>
      </c>
    </row>
    <row r="7" spans="1:26" ht="13.95" customHeight="1" x14ac:dyDescent="0.2">
      <c r="A7" s="135">
        <v>42982</v>
      </c>
      <c r="B7" s="207" t="s">
        <v>20</v>
      </c>
      <c r="C7" s="132"/>
      <c r="D7" s="27" t="s">
        <v>227</v>
      </c>
      <c r="E7" s="30" t="s">
        <v>256</v>
      </c>
      <c r="F7" s="24"/>
      <c r="G7" s="67" t="s">
        <v>258</v>
      </c>
      <c r="H7" s="24"/>
      <c r="I7" s="67" t="s">
        <v>258</v>
      </c>
      <c r="J7" s="22"/>
      <c r="K7" s="67" t="s">
        <v>258</v>
      </c>
      <c r="L7" s="22"/>
      <c r="M7" s="67" t="s">
        <v>258</v>
      </c>
      <c r="N7" s="22"/>
      <c r="O7" s="67" t="s">
        <v>258</v>
      </c>
      <c r="P7" s="367"/>
      <c r="Q7" s="15">
        <v>4</v>
      </c>
      <c r="R7" s="30">
        <v>1</v>
      </c>
      <c r="S7" s="122">
        <v>2</v>
      </c>
      <c r="T7" s="25"/>
    </row>
    <row r="8" spans="1:26" ht="13.95" customHeight="1" x14ac:dyDescent="0.2">
      <c r="A8" s="135">
        <v>42983</v>
      </c>
      <c r="B8" s="207" t="s">
        <v>18</v>
      </c>
      <c r="C8" s="132" t="s">
        <v>198</v>
      </c>
      <c r="D8" s="27" t="s">
        <v>227</v>
      </c>
      <c r="E8" s="30" t="s">
        <v>257</v>
      </c>
      <c r="F8" s="24"/>
      <c r="G8" s="67" t="s">
        <v>257</v>
      </c>
      <c r="H8" s="24"/>
      <c r="I8" s="67" t="s">
        <v>257</v>
      </c>
      <c r="J8" s="22"/>
      <c r="K8" s="67" t="s">
        <v>257</v>
      </c>
      <c r="L8" s="22"/>
      <c r="M8" s="67"/>
      <c r="N8" s="22"/>
      <c r="O8" s="67" t="s">
        <v>257</v>
      </c>
      <c r="P8" s="367"/>
      <c r="Q8" s="15"/>
      <c r="R8" s="30"/>
      <c r="S8" s="122"/>
      <c r="T8" s="25"/>
    </row>
    <row r="9" spans="1:26" ht="13.95" customHeight="1" x14ac:dyDescent="0.2">
      <c r="A9" s="135">
        <v>42984</v>
      </c>
      <c r="B9" s="207" t="s">
        <v>20</v>
      </c>
      <c r="C9" s="132"/>
      <c r="D9" s="27" t="s">
        <v>180</v>
      </c>
      <c r="E9" s="30" t="s">
        <v>3</v>
      </c>
      <c r="F9" s="24"/>
      <c r="G9" s="67"/>
      <c r="H9" s="24"/>
      <c r="I9" s="67" t="s">
        <v>4</v>
      </c>
      <c r="J9" s="22"/>
      <c r="K9" s="67"/>
      <c r="L9" s="22"/>
      <c r="M9" s="67"/>
      <c r="N9" s="22"/>
      <c r="O9" s="67"/>
      <c r="P9" s="367"/>
      <c r="Q9" s="15"/>
      <c r="R9" s="30"/>
      <c r="S9" s="122"/>
      <c r="T9" s="25"/>
    </row>
    <row r="10" spans="1:26" ht="13.95" customHeight="1" x14ac:dyDescent="0.2">
      <c r="A10" s="135">
        <v>42985</v>
      </c>
      <c r="B10" s="207" t="s">
        <v>20</v>
      </c>
      <c r="C10" s="132"/>
      <c r="D10" s="27" t="s">
        <v>227</v>
      </c>
      <c r="E10" s="30" t="s">
        <v>340</v>
      </c>
      <c r="F10" s="24"/>
      <c r="G10" s="67" t="s">
        <v>341</v>
      </c>
      <c r="H10" s="24"/>
      <c r="I10" s="67" t="s">
        <v>246</v>
      </c>
      <c r="J10" s="22"/>
      <c r="K10" s="67" t="s">
        <v>247</v>
      </c>
      <c r="L10" s="22"/>
      <c r="M10" s="67" t="s">
        <v>341</v>
      </c>
      <c r="N10" s="23"/>
      <c r="O10" s="67" t="s">
        <v>341</v>
      </c>
      <c r="P10" s="367"/>
      <c r="Q10" s="15">
        <v>8</v>
      </c>
      <c r="R10" s="30">
        <v>1</v>
      </c>
      <c r="S10" s="122">
        <v>2</v>
      </c>
      <c r="T10" s="25"/>
    </row>
    <row r="11" spans="1:26" ht="13.95" customHeight="1" x14ac:dyDescent="0.2">
      <c r="A11" s="135">
        <v>42986</v>
      </c>
      <c r="B11" s="208"/>
      <c r="C11" s="29"/>
      <c r="D11" s="27" t="s">
        <v>228</v>
      </c>
      <c r="E11" s="30"/>
      <c r="F11" s="24"/>
      <c r="G11" s="67"/>
      <c r="H11" s="24"/>
      <c r="I11" s="67"/>
      <c r="J11" s="22"/>
      <c r="K11" s="67"/>
      <c r="L11" s="22"/>
      <c r="M11" s="67"/>
      <c r="N11" s="23"/>
      <c r="O11" s="67"/>
      <c r="P11" s="367"/>
      <c r="Q11" s="15"/>
      <c r="R11" s="30"/>
      <c r="S11" s="122"/>
      <c r="T11" s="25"/>
    </row>
    <row r="12" spans="1:26" ht="13.95" customHeight="1" x14ac:dyDescent="0.2">
      <c r="A12" s="135">
        <v>42987</v>
      </c>
      <c r="B12" s="208"/>
      <c r="C12" s="29"/>
      <c r="D12" s="27" t="s">
        <v>173</v>
      </c>
      <c r="E12" s="30"/>
      <c r="F12" s="24"/>
      <c r="G12" s="67"/>
      <c r="H12" s="24"/>
      <c r="I12" s="67"/>
      <c r="J12" s="22"/>
      <c r="K12" s="67"/>
      <c r="L12" s="22"/>
      <c r="M12" s="67"/>
      <c r="N12" s="23"/>
      <c r="O12" s="67"/>
      <c r="P12" s="367"/>
      <c r="Q12" s="15"/>
      <c r="R12" s="30"/>
      <c r="S12" s="122"/>
      <c r="T12" s="25"/>
    </row>
    <row r="13" spans="1:26" ht="13.95" customHeight="1" x14ac:dyDescent="0.2">
      <c r="A13" s="135">
        <v>42988</v>
      </c>
      <c r="B13" s="208"/>
      <c r="C13" s="29"/>
      <c r="D13" s="27" t="s">
        <v>228</v>
      </c>
      <c r="E13" s="30"/>
      <c r="F13" s="24"/>
      <c r="G13" s="67"/>
      <c r="H13" s="24"/>
      <c r="I13" s="67"/>
      <c r="J13" s="22"/>
      <c r="K13" s="67"/>
      <c r="L13" s="22"/>
      <c r="M13" s="67"/>
      <c r="N13" s="23"/>
      <c r="O13" s="67"/>
      <c r="P13" s="367"/>
      <c r="Q13" s="15"/>
      <c r="R13" s="30"/>
      <c r="S13" s="122"/>
      <c r="T13" s="25"/>
    </row>
    <row r="14" spans="1:26" ht="13.95" customHeight="1" x14ac:dyDescent="0.2">
      <c r="A14" s="135">
        <v>42989</v>
      </c>
      <c r="B14" s="207" t="s">
        <v>20</v>
      </c>
      <c r="C14" s="133"/>
      <c r="D14" s="27" t="s">
        <v>180</v>
      </c>
      <c r="E14" s="30" t="s">
        <v>160</v>
      </c>
      <c r="F14" s="24"/>
      <c r="G14" s="67" t="s">
        <v>161</v>
      </c>
      <c r="H14" s="24"/>
      <c r="I14" s="67" t="s">
        <v>161</v>
      </c>
      <c r="J14" s="22"/>
      <c r="K14" s="67" t="s">
        <v>161</v>
      </c>
      <c r="L14" s="22"/>
      <c r="M14" s="67"/>
      <c r="N14" s="23"/>
      <c r="O14" s="67" t="s">
        <v>161</v>
      </c>
      <c r="P14" s="367"/>
      <c r="Q14" s="15"/>
      <c r="R14" s="30"/>
      <c r="S14" s="122">
        <v>12</v>
      </c>
      <c r="T14" s="25"/>
    </row>
    <row r="15" spans="1:26" ht="13.95" customHeight="1" x14ac:dyDescent="0.2">
      <c r="A15" s="135">
        <v>42990</v>
      </c>
      <c r="B15" s="207" t="s">
        <v>20</v>
      </c>
      <c r="C15" s="133" t="s">
        <v>8</v>
      </c>
      <c r="D15" s="27" t="s">
        <v>227</v>
      </c>
      <c r="E15" s="30" t="s">
        <v>114</v>
      </c>
      <c r="F15" s="24"/>
      <c r="G15" s="67" t="s">
        <v>114</v>
      </c>
      <c r="H15" s="24"/>
      <c r="I15" s="67" t="s">
        <v>114</v>
      </c>
      <c r="J15" s="22"/>
      <c r="K15" s="67" t="s">
        <v>114</v>
      </c>
      <c r="L15" s="22"/>
      <c r="M15" s="67" t="s">
        <v>282</v>
      </c>
      <c r="N15" s="23"/>
      <c r="O15" s="67" t="s">
        <v>283</v>
      </c>
      <c r="P15" s="367"/>
      <c r="Q15" s="15"/>
      <c r="R15" s="30"/>
      <c r="S15" s="122"/>
      <c r="T15" s="25"/>
    </row>
    <row r="16" spans="1:26" ht="13.95" customHeight="1" x14ac:dyDescent="0.2">
      <c r="A16" s="135">
        <v>42991</v>
      </c>
      <c r="B16" s="207" t="s">
        <v>20</v>
      </c>
      <c r="C16" s="133"/>
      <c r="D16" s="27" t="s">
        <v>227</v>
      </c>
      <c r="E16" s="30" t="s">
        <v>183</v>
      </c>
      <c r="F16" s="24"/>
      <c r="G16" s="67"/>
      <c r="H16" s="24"/>
      <c r="I16" s="67" t="s">
        <v>183</v>
      </c>
      <c r="J16" s="22"/>
      <c r="K16" s="67"/>
      <c r="L16" s="22"/>
      <c r="M16" s="67"/>
      <c r="N16" s="23"/>
      <c r="O16" s="67"/>
      <c r="P16" s="367"/>
      <c r="Q16" s="15"/>
      <c r="R16" s="30"/>
      <c r="S16" s="122"/>
      <c r="T16" s="25"/>
    </row>
    <row r="17" spans="1:20" ht="13.95" customHeight="1" x14ac:dyDescent="0.2">
      <c r="A17" s="135">
        <v>42992</v>
      </c>
      <c r="B17" s="207" t="s">
        <v>20</v>
      </c>
      <c r="C17" s="211"/>
      <c r="D17" s="27" t="s">
        <v>180</v>
      </c>
      <c r="E17" s="30" t="s">
        <v>225</v>
      </c>
      <c r="F17" s="24"/>
      <c r="G17" s="67" t="s">
        <v>226</v>
      </c>
      <c r="H17" s="24"/>
      <c r="I17" s="67" t="s">
        <v>225</v>
      </c>
      <c r="J17" s="22"/>
      <c r="K17" s="67" t="s">
        <v>226</v>
      </c>
      <c r="L17" s="22"/>
      <c r="M17" s="67" t="s">
        <v>226</v>
      </c>
      <c r="N17" s="23"/>
      <c r="O17" s="67" t="s">
        <v>226</v>
      </c>
      <c r="P17" s="367"/>
      <c r="Q17" s="15"/>
      <c r="R17" s="30">
        <v>2</v>
      </c>
      <c r="S17" s="122"/>
      <c r="T17" s="25"/>
    </row>
    <row r="18" spans="1:20" ht="13.95" customHeight="1" x14ac:dyDescent="0.2">
      <c r="A18" s="135">
        <v>42993</v>
      </c>
      <c r="B18" s="208"/>
      <c r="C18" s="29"/>
      <c r="D18" s="27" t="s">
        <v>228</v>
      </c>
      <c r="E18" s="30"/>
      <c r="F18" s="24"/>
      <c r="G18" s="67"/>
      <c r="H18" s="24"/>
      <c r="I18" s="67"/>
      <c r="J18" s="22"/>
      <c r="K18" s="67"/>
      <c r="L18" s="22"/>
      <c r="M18" s="67"/>
      <c r="N18" s="23"/>
      <c r="O18" s="67"/>
      <c r="P18" s="367"/>
      <c r="Q18" s="15"/>
      <c r="R18" s="30"/>
      <c r="S18" s="122"/>
      <c r="T18" s="25"/>
    </row>
    <row r="19" spans="1:20" ht="13.95" customHeight="1" x14ac:dyDescent="0.2">
      <c r="A19" s="135">
        <v>42994</v>
      </c>
      <c r="B19" s="206" t="s">
        <v>108</v>
      </c>
      <c r="C19" s="290" t="s">
        <v>19</v>
      </c>
      <c r="D19" s="27" t="s">
        <v>229</v>
      </c>
      <c r="E19" s="30"/>
      <c r="F19" s="24"/>
      <c r="G19" s="67"/>
      <c r="H19" s="24"/>
      <c r="I19" s="67"/>
      <c r="J19" s="22"/>
      <c r="K19" s="67"/>
      <c r="L19" s="22"/>
      <c r="M19" s="67"/>
      <c r="N19" s="23"/>
      <c r="O19" s="67"/>
      <c r="P19" s="367"/>
      <c r="Q19" s="15"/>
      <c r="R19" s="30"/>
      <c r="S19" s="122"/>
      <c r="T19" s="25"/>
    </row>
    <row r="20" spans="1:20" ht="13.95" customHeight="1" x14ac:dyDescent="0.2">
      <c r="A20" s="135">
        <v>42995</v>
      </c>
      <c r="B20" s="208"/>
      <c r="C20" s="29"/>
      <c r="D20" s="27" t="s">
        <v>228</v>
      </c>
      <c r="E20" s="30"/>
      <c r="F20" s="24"/>
      <c r="G20" s="67"/>
      <c r="H20" s="24"/>
      <c r="I20" s="67"/>
      <c r="J20" s="22"/>
      <c r="K20" s="67"/>
      <c r="L20" s="22"/>
      <c r="M20" s="67"/>
      <c r="N20" s="23"/>
      <c r="O20" s="67"/>
      <c r="P20" s="367"/>
      <c r="Q20" s="15"/>
      <c r="R20" s="30"/>
      <c r="S20" s="122"/>
      <c r="T20" s="25"/>
    </row>
    <row r="21" spans="1:20" ht="13.95" customHeight="1" x14ac:dyDescent="0.2">
      <c r="A21" s="135">
        <v>42996</v>
      </c>
      <c r="B21" s="207" t="s">
        <v>20</v>
      </c>
      <c r="C21" s="215"/>
      <c r="D21" s="27" t="s">
        <v>180</v>
      </c>
      <c r="E21" s="30" t="s">
        <v>335</v>
      </c>
      <c r="F21" s="24"/>
      <c r="G21" s="67" t="s">
        <v>336</v>
      </c>
      <c r="H21" s="24"/>
      <c r="I21" s="67" t="s">
        <v>336</v>
      </c>
      <c r="J21" s="22"/>
      <c r="K21" s="67" t="s">
        <v>336</v>
      </c>
      <c r="L21" s="22"/>
      <c r="M21" s="67"/>
      <c r="N21" s="23"/>
      <c r="O21" s="67" t="s">
        <v>336</v>
      </c>
      <c r="P21" s="367"/>
      <c r="Q21" s="15"/>
      <c r="R21" s="30"/>
      <c r="S21" s="122"/>
      <c r="T21" s="25"/>
    </row>
    <row r="22" spans="1:20" ht="13.95" customHeight="1" x14ac:dyDescent="0.2">
      <c r="A22" s="135">
        <v>42997</v>
      </c>
      <c r="B22" s="207" t="s">
        <v>20</v>
      </c>
      <c r="C22" s="215" t="s">
        <v>201</v>
      </c>
      <c r="D22" s="27" t="s">
        <v>158</v>
      </c>
      <c r="E22" s="30" t="s">
        <v>337</v>
      </c>
      <c r="F22" s="24"/>
      <c r="G22" s="67" t="s">
        <v>335</v>
      </c>
      <c r="H22" s="24"/>
      <c r="I22" s="67" t="s">
        <v>337</v>
      </c>
      <c r="J22" s="22"/>
      <c r="K22" s="67" t="s">
        <v>335</v>
      </c>
      <c r="L22" s="22"/>
      <c r="M22" s="67" t="s">
        <v>336</v>
      </c>
      <c r="N22" s="23"/>
      <c r="O22" s="67" t="s">
        <v>338</v>
      </c>
      <c r="P22" s="367"/>
      <c r="Q22" s="15"/>
      <c r="R22" s="30"/>
      <c r="S22" s="122"/>
      <c r="T22" s="25"/>
    </row>
    <row r="23" spans="1:20" ht="13.95" customHeight="1" x14ac:dyDescent="0.2">
      <c r="A23" s="135">
        <v>42998</v>
      </c>
      <c r="B23" s="207" t="s">
        <v>20</v>
      </c>
      <c r="C23" s="215"/>
      <c r="D23" s="27" t="s">
        <v>227</v>
      </c>
      <c r="E23" s="30" t="s">
        <v>251</v>
      </c>
      <c r="F23" s="24"/>
      <c r="G23" s="67"/>
      <c r="H23" s="24"/>
      <c r="I23" s="67" t="s">
        <v>252</v>
      </c>
      <c r="J23" s="22"/>
      <c r="K23" s="67"/>
      <c r="L23" s="22"/>
      <c r="M23" s="67"/>
      <c r="N23" s="23"/>
      <c r="O23" s="67"/>
      <c r="P23" s="367"/>
      <c r="Q23" s="15"/>
      <c r="R23" s="30"/>
      <c r="S23" s="122"/>
      <c r="T23" s="25"/>
    </row>
    <row r="24" spans="1:20" ht="13.95" customHeight="1" x14ac:dyDescent="0.2">
      <c r="A24" s="135">
        <v>42999</v>
      </c>
      <c r="B24" s="207" t="s">
        <v>20</v>
      </c>
      <c r="C24" s="215"/>
      <c r="D24" s="27" t="s">
        <v>227</v>
      </c>
      <c r="E24" s="30" t="s">
        <v>251</v>
      </c>
      <c r="F24" s="24"/>
      <c r="G24" s="67" t="s">
        <v>41</v>
      </c>
      <c r="H24" s="24"/>
      <c r="I24" s="67" t="s">
        <v>252</v>
      </c>
      <c r="J24" s="22"/>
      <c r="K24" s="67" t="s">
        <v>41</v>
      </c>
      <c r="L24" s="22"/>
      <c r="M24" s="67" t="s">
        <v>41</v>
      </c>
      <c r="N24" s="23"/>
      <c r="O24" s="67" t="s">
        <v>41</v>
      </c>
      <c r="P24" s="367"/>
      <c r="Q24" s="15">
        <v>5</v>
      </c>
      <c r="R24" s="30"/>
      <c r="S24" s="122"/>
      <c r="T24" s="25"/>
    </row>
    <row r="25" spans="1:20" ht="13.95" customHeight="1" x14ac:dyDescent="0.2">
      <c r="A25" s="135">
        <v>43000</v>
      </c>
      <c r="B25" s="208"/>
      <c r="C25" s="30"/>
      <c r="D25" s="27" t="s">
        <v>228</v>
      </c>
      <c r="E25" s="30"/>
      <c r="F25" s="24"/>
      <c r="G25" s="67"/>
      <c r="H25" s="24"/>
      <c r="I25" s="67"/>
      <c r="J25" s="22"/>
      <c r="K25" s="67"/>
      <c r="L25" s="22"/>
      <c r="M25" s="67"/>
      <c r="N25" s="23"/>
      <c r="O25" s="67"/>
      <c r="P25" s="367"/>
      <c r="Q25" s="15"/>
      <c r="R25" s="30"/>
      <c r="S25" s="122"/>
      <c r="T25" s="25"/>
    </row>
    <row r="26" spans="1:20" ht="13.95" customHeight="1" x14ac:dyDescent="0.2">
      <c r="A26" s="135">
        <v>43001</v>
      </c>
      <c r="B26" s="208"/>
      <c r="C26" s="30"/>
      <c r="D26" s="27" t="s">
        <v>228</v>
      </c>
      <c r="E26" s="30"/>
      <c r="F26" s="24"/>
      <c r="G26" s="67"/>
      <c r="H26" s="24"/>
      <c r="I26" s="67"/>
      <c r="J26" s="22"/>
      <c r="K26" s="67"/>
      <c r="L26" s="22"/>
      <c r="M26" s="67"/>
      <c r="N26" s="23"/>
      <c r="O26" s="67"/>
      <c r="P26" s="367"/>
      <c r="Q26" s="15"/>
      <c r="R26" s="30"/>
      <c r="S26" s="122"/>
      <c r="T26" s="25"/>
    </row>
    <row r="27" spans="1:20" ht="13.95" customHeight="1" x14ac:dyDescent="0.2">
      <c r="A27" s="135">
        <v>43002</v>
      </c>
      <c r="B27" s="208"/>
      <c r="C27" s="29"/>
      <c r="D27" s="27" t="s">
        <v>228</v>
      </c>
      <c r="E27" s="30"/>
      <c r="F27" s="24"/>
      <c r="G27" s="67"/>
      <c r="H27" s="24"/>
      <c r="I27" s="67"/>
      <c r="J27" s="22"/>
      <c r="K27" s="67"/>
      <c r="L27" s="22"/>
      <c r="M27" s="67"/>
      <c r="N27" s="23"/>
      <c r="O27" s="67"/>
      <c r="P27" s="367"/>
      <c r="Q27" s="15"/>
      <c r="R27" s="30"/>
      <c r="S27" s="122"/>
      <c r="T27" s="25"/>
    </row>
    <row r="28" spans="1:20" ht="13.95" customHeight="1" x14ac:dyDescent="0.2">
      <c r="A28" s="135">
        <v>43003</v>
      </c>
      <c r="B28" s="207" t="s">
        <v>20</v>
      </c>
      <c r="C28" s="215"/>
      <c r="D28" s="27" t="s">
        <v>180</v>
      </c>
      <c r="E28" s="30" t="s">
        <v>302</v>
      </c>
      <c r="F28" s="24"/>
      <c r="G28" s="67" t="s">
        <v>303</v>
      </c>
      <c r="H28" s="24"/>
      <c r="I28" s="67" t="s">
        <v>303</v>
      </c>
      <c r="J28" s="22"/>
      <c r="K28" s="67" t="s">
        <v>303</v>
      </c>
      <c r="L28" s="22"/>
      <c r="M28" s="67" t="s">
        <v>303</v>
      </c>
      <c r="N28" s="23"/>
      <c r="O28" s="67" t="s">
        <v>303</v>
      </c>
      <c r="P28" s="367"/>
      <c r="Q28" s="15"/>
      <c r="R28" s="30">
        <v>3</v>
      </c>
      <c r="S28" s="122"/>
      <c r="T28" s="25"/>
    </row>
    <row r="29" spans="1:20" ht="13.95" customHeight="1" x14ac:dyDescent="0.2">
      <c r="A29" s="135">
        <v>43004</v>
      </c>
      <c r="B29" s="207" t="s">
        <v>20</v>
      </c>
      <c r="C29" s="215" t="s">
        <v>9</v>
      </c>
      <c r="D29" s="27" t="s">
        <v>180</v>
      </c>
      <c r="E29" s="30" t="s">
        <v>311</v>
      </c>
      <c r="F29" s="24"/>
      <c r="G29" s="67" t="s">
        <v>312</v>
      </c>
      <c r="H29" s="24"/>
      <c r="I29" s="67" t="s">
        <v>312</v>
      </c>
      <c r="J29" s="22"/>
      <c r="K29" s="67" t="s">
        <v>312</v>
      </c>
      <c r="L29" s="22"/>
      <c r="M29" s="67"/>
      <c r="N29" s="23"/>
      <c r="O29" s="67" t="s">
        <v>312</v>
      </c>
      <c r="P29" s="367"/>
      <c r="Q29" s="15"/>
      <c r="R29" s="30">
        <v>6</v>
      </c>
      <c r="S29" s="122"/>
      <c r="T29" s="25"/>
    </row>
    <row r="30" spans="1:20" ht="13.95" customHeight="1" x14ac:dyDescent="0.2">
      <c r="A30" s="135">
        <v>43005</v>
      </c>
      <c r="B30" s="207" t="s">
        <v>20</v>
      </c>
      <c r="C30" s="215" t="s">
        <v>202</v>
      </c>
      <c r="D30" s="27" t="s">
        <v>227</v>
      </c>
      <c r="E30" s="30" t="s">
        <v>47</v>
      </c>
      <c r="F30" s="24"/>
      <c r="G30" s="67"/>
      <c r="H30" s="24"/>
      <c r="I30" s="67" t="s">
        <v>260</v>
      </c>
      <c r="J30" s="22"/>
      <c r="K30" s="67"/>
      <c r="L30" s="22"/>
      <c r="M30" s="67"/>
      <c r="N30" s="23"/>
      <c r="O30" s="67"/>
      <c r="P30" s="367"/>
      <c r="Q30" s="15"/>
      <c r="R30" s="30"/>
      <c r="S30" s="122"/>
      <c r="T30" s="25"/>
    </row>
    <row r="31" spans="1:20" ht="13.95" customHeight="1" x14ac:dyDescent="0.2">
      <c r="A31" s="135">
        <v>43006</v>
      </c>
      <c r="B31" s="207" t="s">
        <v>20</v>
      </c>
      <c r="C31" s="215"/>
      <c r="D31" s="27" t="s">
        <v>227</v>
      </c>
      <c r="E31" s="30" t="s">
        <v>184</v>
      </c>
      <c r="F31" s="24"/>
      <c r="G31" s="67" t="s">
        <v>185</v>
      </c>
      <c r="H31" s="24"/>
      <c r="I31" s="67" t="s">
        <v>186</v>
      </c>
      <c r="J31" s="22"/>
      <c r="K31" s="67" t="s">
        <v>185</v>
      </c>
      <c r="L31" s="22"/>
      <c r="M31" s="67" t="s">
        <v>186</v>
      </c>
      <c r="N31" s="23"/>
      <c r="O31" s="67" t="s">
        <v>185</v>
      </c>
      <c r="P31" s="367"/>
      <c r="Q31" s="15"/>
      <c r="R31" s="30">
        <v>3</v>
      </c>
      <c r="S31" s="122"/>
      <c r="T31" s="25"/>
    </row>
    <row r="32" spans="1:20" ht="13.95" customHeight="1" x14ac:dyDescent="0.2">
      <c r="A32" s="135">
        <v>43007</v>
      </c>
      <c r="B32" s="208"/>
      <c r="C32" s="29"/>
      <c r="D32" s="27" t="s">
        <v>173</v>
      </c>
      <c r="E32" s="30"/>
      <c r="F32" s="24"/>
      <c r="G32" s="67"/>
      <c r="H32" s="24"/>
      <c r="I32" s="67"/>
      <c r="J32" s="22"/>
      <c r="K32" s="67"/>
      <c r="L32" s="22"/>
      <c r="M32" s="67"/>
      <c r="N32" s="23"/>
      <c r="O32" s="67"/>
      <c r="P32" s="367"/>
      <c r="Q32" s="15"/>
      <c r="R32" s="30"/>
      <c r="S32" s="122"/>
      <c r="T32" s="25"/>
    </row>
    <row r="33" spans="1:20" ht="13.95" customHeight="1" x14ac:dyDescent="0.2">
      <c r="A33" s="135">
        <v>43008</v>
      </c>
      <c r="B33" s="208"/>
      <c r="C33" s="30"/>
      <c r="D33" s="27" t="s">
        <v>173</v>
      </c>
      <c r="E33" s="30"/>
      <c r="F33" s="24"/>
      <c r="G33" s="67"/>
      <c r="H33" s="24"/>
      <c r="I33" s="67"/>
      <c r="J33" s="22"/>
      <c r="K33" s="67"/>
      <c r="L33" s="22"/>
      <c r="M33" s="67"/>
      <c r="N33" s="23"/>
      <c r="O33" s="67"/>
      <c r="P33" s="367"/>
      <c r="Q33" s="15"/>
      <c r="R33" s="30"/>
      <c r="S33" s="122"/>
      <c r="T33" s="25"/>
    </row>
    <row r="34" spans="1:20" ht="13.95" customHeight="1" thickBot="1" x14ac:dyDescent="0.25">
      <c r="A34" s="136"/>
      <c r="B34" s="137"/>
      <c r="C34" s="34"/>
      <c r="D34" s="33"/>
      <c r="E34" s="33"/>
      <c r="F34" s="36"/>
      <c r="G34" s="68"/>
      <c r="H34" s="36"/>
      <c r="I34" s="68"/>
      <c r="J34" s="35"/>
      <c r="K34" s="68"/>
      <c r="L34" s="36"/>
      <c r="M34" s="68"/>
      <c r="N34" s="35"/>
      <c r="O34" s="68"/>
      <c r="P34" s="367"/>
      <c r="Q34" s="129"/>
      <c r="R34" s="34"/>
      <c r="S34" s="123"/>
      <c r="T34" s="37"/>
    </row>
    <row r="35" spans="1:20" s="39" customFormat="1" ht="13.95" customHeight="1" thickBot="1" x14ac:dyDescent="0.25">
      <c r="A35" s="38"/>
      <c r="D35" s="109" t="s">
        <v>254</v>
      </c>
      <c r="E35" s="64">
        <f t="shared" ref="E35:O35" si="0">COUNTIF(E4:E34,"Yes")</f>
        <v>15</v>
      </c>
      <c r="F35" s="65">
        <f t="shared" si="0"/>
        <v>2</v>
      </c>
      <c r="G35" s="69">
        <f t="shared" si="0"/>
        <v>8</v>
      </c>
      <c r="H35" s="65">
        <f t="shared" si="0"/>
        <v>0</v>
      </c>
      <c r="I35" s="65">
        <f t="shared" si="0"/>
        <v>12</v>
      </c>
      <c r="J35" s="64">
        <f t="shared" si="0"/>
        <v>2</v>
      </c>
      <c r="K35" s="65">
        <f t="shared" si="0"/>
        <v>8</v>
      </c>
      <c r="L35" s="65">
        <f t="shared" si="0"/>
        <v>0</v>
      </c>
      <c r="M35" s="65">
        <f t="shared" si="0"/>
        <v>6</v>
      </c>
      <c r="N35" s="65">
        <f t="shared" si="0"/>
        <v>2</v>
      </c>
      <c r="O35" s="113">
        <f t="shared" si="0"/>
        <v>8</v>
      </c>
      <c r="P35" s="367"/>
      <c r="Q35" s="112">
        <f>SUM(Q4:Q34)</f>
        <v>17</v>
      </c>
      <c r="R35" s="107">
        <f>SUM(R4:R34)</f>
        <v>16</v>
      </c>
      <c r="S35" s="107">
        <f>SUM(S4:S34)</f>
        <v>16</v>
      </c>
      <c r="T35" s="107" t="s">
        <v>68</v>
      </c>
    </row>
    <row r="36" spans="1:20" s="39" customFormat="1" ht="13.95" customHeight="1" x14ac:dyDescent="0.3">
      <c r="D36" s="110" t="s">
        <v>390</v>
      </c>
      <c r="E36" s="40">
        <f t="shared" ref="E36:O36" si="1">COUNTIF(E4:E34,"No")</f>
        <v>3</v>
      </c>
      <c r="F36" s="41">
        <f t="shared" si="1"/>
        <v>0</v>
      </c>
      <c r="G36" s="42">
        <f t="shared" si="1"/>
        <v>4</v>
      </c>
      <c r="H36" s="41">
        <f t="shared" si="1"/>
        <v>0</v>
      </c>
      <c r="I36" s="41">
        <f t="shared" si="1"/>
        <v>4</v>
      </c>
      <c r="J36" s="40">
        <f t="shared" si="1"/>
        <v>0</v>
      </c>
      <c r="K36" s="41">
        <f t="shared" si="1"/>
        <v>4</v>
      </c>
      <c r="L36" s="41">
        <f t="shared" si="1"/>
        <v>0</v>
      </c>
      <c r="M36" s="41">
        <f t="shared" si="1"/>
        <v>2</v>
      </c>
      <c r="N36" s="41">
        <f t="shared" si="1"/>
        <v>0</v>
      </c>
      <c r="O36" s="41">
        <f t="shared" si="1"/>
        <v>4</v>
      </c>
      <c r="P36" s="367"/>
      <c r="Q36"/>
      <c r="R36"/>
      <c r="S36"/>
    </row>
    <row r="37" spans="1:20" s="39" customFormat="1" ht="13.95" customHeight="1" x14ac:dyDescent="0.3">
      <c r="D37" s="110" t="s">
        <v>389</v>
      </c>
      <c r="E37" s="40">
        <f t="shared" ref="E37:O37" si="2">COUNTIF(E4:E34,"mod")</f>
        <v>0</v>
      </c>
      <c r="F37" s="41">
        <f t="shared" si="2"/>
        <v>0</v>
      </c>
      <c r="G37" s="42">
        <f t="shared" si="2"/>
        <v>0</v>
      </c>
      <c r="H37" s="41">
        <f t="shared" si="2"/>
        <v>0</v>
      </c>
      <c r="I37" s="41">
        <f t="shared" si="2"/>
        <v>0</v>
      </c>
      <c r="J37" s="40">
        <f t="shared" si="2"/>
        <v>0</v>
      </c>
      <c r="K37" s="41">
        <f t="shared" si="2"/>
        <v>0</v>
      </c>
      <c r="L37" s="41">
        <f t="shared" si="2"/>
        <v>0</v>
      </c>
      <c r="M37" s="41">
        <f t="shared" si="2"/>
        <v>0</v>
      </c>
      <c r="N37" s="41">
        <f t="shared" si="2"/>
        <v>0</v>
      </c>
      <c r="O37" s="41">
        <f t="shared" si="2"/>
        <v>0</v>
      </c>
      <c r="P37" s="367"/>
      <c r="Q37"/>
      <c r="R37"/>
      <c r="S37"/>
    </row>
    <row r="38" spans="1:20" s="49" customFormat="1" ht="14.25" customHeight="1" thickBot="1" x14ac:dyDescent="0.35">
      <c r="A38" s="43"/>
      <c r="B38" s="44"/>
      <c r="C38" s="44"/>
      <c r="D38" s="111" t="s">
        <v>112</v>
      </c>
      <c r="E38" s="46">
        <f>(E35+E37)/(E35+E36+E37)</f>
        <v>0.83333333333333337</v>
      </c>
      <c r="F38" s="47">
        <f>(F35+F37)/(F35+F36+F37)</f>
        <v>1</v>
      </c>
      <c r="G38" s="48">
        <f t="shared" ref="G38:I38" si="3">(G35+G37)/(G35+G36+G37)</f>
        <v>0.66666666666666663</v>
      </c>
      <c r="H38" s="47" t="e">
        <f t="shared" si="3"/>
        <v>#DIV/0!</v>
      </c>
      <c r="I38" s="47">
        <f t="shared" si="3"/>
        <v>0.75</v>
      </c>
      <c r="J38" s="46">
        <f>(J35+J37)/(J35+J36+J37)</f>
        <v>1</v>
      </c>
      <c r="K38" s="47">
        <f t="shared" ref="K38:M38" si="4">(K35+K37)/(K35+K36+K37)</f>
        <v>0.66666666666666663</v>
      </c>
      <c r="L38" s="47" t="e">
        <f t="shared" si="4"/>
        <v>#DIV/0!</v>
      </c>
      <c r="M38" s="47">
        <f t="shared" si="4"/>
        <v>0.75</v>
      </c>
      <c r="N38" s="47">
        <f>(N35+N37)/(N35+N36+N37)</f>
        <v>1</v>
      </c>
      <c r="O38" s="47">
        <f>(O35+O37)/(O35+O36+O37)</f>
        <v>0.66666666666666663</v>
      </c>
      <c r="P38" s="367"/>
      <c r="Q38"/>
      <c r="R38"/>
      <c r="S38"/>
    </row>
    <row r="39" spans="1:20" s="49" customFormat="1" ht="14.25" customHeight="1" thickBot="1" x14ac:dyDescent="0.35">
      <c r="A39" s="43"/>
      <c r="B39" s="44"/>
      <c r="C39" s="44"/>
      <c r="D39" s="45"/>
      <c r="E39" s="83" t="s">
        <v>68</v>
      </c>
      <c r="F39" s="360">
        <f>(F35+G35+F37+G37)/(F35+G35+F36+G36+F37+G37)</f>
        <v>0.7142857142857143</v>
      </c>
      <c r="G39" s="361"/>
      <c r="H39" s="360">
        <f>(H35+I35+H37+I37)/(H35+I35+H36+I36+H37+I37)</f>
        <v>0.75</v>
      </c>
      <c r="I39" s="361"/>
      <c r="J39" s="360">
        <f>(J35+K35+J37+K37)/(J35+K35+J36+K36+J37+K37)</f>
        <v>0.7142857142857143</v>
      </c>
      <c r="K39" s="361"/>
      <c r="L39" s="360">
        <f t="shared" ref="L39" si="5">(L35+M35+L37+M37)/(L35+M35+L36+M36+L37+M37)</f>
        <v>0.75</v>
      </c>
      <c r="M39" s="361"/>
      <c r="N39" s="360">
        <f>(N35+O35+N37+O37)/(N35+O35+N36+O36+N37+O37)</f>
        <v>0.7142857142857143</v>
      </c>
      <c r="O39" s="361"/>
      <c r="P39" s="368"/>
    </row>
    <row r="40" spans="1:20" ht="13.95" customHeight="1" thickBot="1" x14ac:dyDescent="0.3">
      <c r="B40" s="50" t="s">
        <v>391</v>
      </c>
      <c r="Q40" s="15"/>
    </row>
    <row r="41" spans="1:20" ht="13.95" customHeight="1" x14ac:dyDescent="0.25">
      <c r="B41" s="51" t="s">
        <v>69</v>
      </c>
      <c r="C41" s="357" t="s">
        <v>68</v>
      </c>
      <c r="D41" s="52" t="s">
        <v>362</v>
      </c>
      <c r="E41" s="53">
        <f>COUNTIF(D4:D34,"T")</f>
        <v>18</v>
      </c>
      <c r="F41" s="15"/>
      <c r="Q41" s="15"/>
    </row>
    <row r="42" spans="1:20" ht="13.95" customHeight="1" x14ac:dyDescent="0.25">
      <c r="B42" s="54" t="s">
        <v>67</v>
      </c>
      <c r="C42" s="358"/>
      <c r="D42" s="55" t="s">
        <v>273</v>
      </c>
      <c r="E42" s="56">
        <f>COUNTIF(D4:D34,"R")</f>
        <v>11</v>
      </c>
      <c r="F42" s="15"/>
      <c r="Q42" s="15"/>
    </row>
    <row r="43" spans="1:20" ht="13.95" customHeight="1" x14ac:dyDescent="0.25">
      <c r="B43" s="57" t="s">
        <v>272</v>
      </c>
      <c r="C43" s="358"/>
      <c r="D43" s="55" t="s">
        <v>274</v>
      </c>
      <c r="E43" s="56">
        <f>COUNTIF(D4:D34,"C")</f>
        <v>1</v>
      </c>
      <c r="F43" s="15"/>
      <c r="Q43" s="15"/>
    </row>
    <row r="44" spans="1:20" ht="13.95" customHeight="1" thickBot="1" x14ac:dyDescent="0.3">
      <c r="B44" s="58" t="s">
        <v>374</v>
      </c>
      <c r="C44" s="359"/>
      <c r="D44" s="59" t="s">
        <v>275</v>
      </c>
      <c r="E44" s="60">
        <f>COUNTIF(D4:D34,"M")</f>
        <v>0</v>
      </c>
      <c r="F44" s="15"/>
      <c r="Q44" s="15"/>
    </row>
    <row r="45" spans="1:20" ht="13.95" customHeight="1" x14ac:dyDescent="0.25">
      <c r="C45" s="61"/>
    </row>
  </sheetData>
  <mergeCells count="16">
    <mergeCell ref="Q2:S2"/>
    <mergeCell ref="Y1:Z1"/>
    <mergeCell ref="L2:M2"/>
    <mergeCell ref="C41:C44"/>
    <mergeCell ref="F2:G2"/>
    <mergeCell ref="H2:I2"/>
    <mergeCell ref="J2:K2"/>
    <mergeCell ref="N2:O2"/>
    <mergeCell ref="L39:M39"/>
    <mergeCell ref="F39:G39"/>
    <mergeCell ref="H39:I39"/>
    <mergeCell ref="J39:K39"/>
    <mergeCell ref="N39:O39"/>
    <mergeCell ref="A2:D2"/>
    <mergeCell ref="E2:E3"/>
    <mergeCell ref="P2:P39"/>
  </mergeCells>
  <phoneticPr fontId="8" type="noConversion"/>
  <conditionalFormatting sqref="E4:O4 Q4:S4">
    <cfRule type="expression" dxfId="827" priority="69">
      <formula>($D$4="C")</formula>
    </cfRule>
    <cfRule type="expression" dxfId="826" priority="70">
      <formula>($D$4="R")</formula>
    </cfRule>
  </conditionalFormatting>
  <conditionalFormatting sqref="E4:O34">
    <cfRule type="expression" dxfId="825" priority="1">
      <formula>NOT(ISERROR(SEARCH("MOD",E4)))</formula>
    </cfRule>
    <cfRule type="expression" dxfId="824" priority="2">
      <formula>NOT(ISERROR(SEARCH("NO",E4)))</formula>
    </cfRule>
    <cfRule type="expression" dxfId="823" priority="3">
      <formula>NOT(ISERROR(SEARCH("YES",E4)))</formula>
    </cfRule>
  </conditionalFormatting>
  <conditionalFormatting sqref="D4:D34">
    <cfRule type="expression" dxfId="822" priority="60">
      <formula>NOT(ISERROR(SEARCH("M",D4)))</formula>
    </cfRule>
    <cfRule type="expression" dxfId="821" priority="61">
      <formula>NOT(ISERROR(SEARCH("C",D4)))</formula>
    </cfRule>
    <cfRule type="expression" dxfId="820" priority="62">
      <formula>NOT(ISERROR(SEARCH("R",D4)))</formula>
    </cfRule>
    <cfRule type="expression" dxfId="819" priority="63">
      <formula>NOT(ISERROR(SEARCH("T",D4)))</formula>
    </cfRule>
  </conditionalFormatting>
  <conditionalFormatting sqref="E5:O5 Q5:S5">
    <cfRule type="expression" dxfId="818" priority="67">
      <formula>($D$5="C")</formula>
    </cfRule>
    <cfRule type="expression" dxfId="817" priority="68">
      <formula>($D$5="R")</formula>
    </cfRule>
  </conditionalFormatting>
  <conditionalFormatting sqref="E6:O6 Q6:S6">
    <cfRule type="expression" dxfId="816" priority="65">
      <formula>($D$6="R")</formula>
    </cfRule>
    <cfRule type="expression" dxfId="815" priority="66">
      <formula>($D$6="C")</formula>
    </cfRule>
  </conditionalFormatting>
  <conditionalFormatting sqref="E7:O7 Q7:S7">
    <cfRule type="expression" dxfId="814" priority="59">
      <formula>($D$7="C")</formula>
    </cfRule>
    <cfRule type="expression" dxfId="813" priority="64">
      <formula>($D$7="R")</formula>
    </cfRule>
  </conditionalFormatting>
  <conditionalFormatting sqref="E8:O8 Q8:S8">
    <cfRule type="expression" dxfId="812" priority="57">
      <formula>($D$8="C")</formula>
    </cfRule>
    <cfRule type="expression" dxfId="811" priority="58">
      <formula>($D$8="R")</formula>
    </cfRule>
  </conditionalFormatting>
  <conditionalFormatting sqref="E9:O9 Q9:S9">
    <cfRule type="expression" dxfId="810" priority="55">
      <formula>($D$9="R")</formula>
    </cfRule>
    <cfRule type="expression" dxfId="809" priority="56">
      <formula>($D$9="C")</formula>
    </cfRule>
  </conditionalFormatting>
  <conditionalFormatting sqref="E10:O10 Q10:S10">
    <cfRule type="expression" dxfId="808" priority="53">
      <formula>($D$10="R")</formula>
    </cfRule>
    <cfRule type="expression" dxfId="807" priority="54">
      <formula>($D$10="C")</formula>
    </cfRule>
  </conditionalFormatting>
  <conditionalFormatting sqref="E11:O11 Q11:S11">
    <cfRule type="expression" dxfId="806" priority="49">
      <formula>($D$11="C")</formula>
    </cfRule>
    <cfRule type="expression" dxfId="805" priority="51">
      <formula>($D$11="R")</formula>
    </cfRule>
  </conditionalFormatting>
  <conditionalFormatting sqref="E12:O12 Q12:S12">
    <cfRule type="expression" dxfId="804" priority="47">
      <formula>($D$12="C")</formula>
    </cfRule>
    <cfRule type="expression" dxfId="803" priority="48">
      <formula>($D$12="R")</formula>
    </cfRule>
  </conditionalFormatting>
  <conditionalFormatting sqref="E13:O13 Q13:S13">
    <cfRule type="expression" dxfId="802" priority="25">
      <formula>($D$13="C")</formula>
    </cfRule>
    <cfRule type="expression" dxfId="801" priority="46">
      <formula>($D$13="R")</formula>
    </cfRule>
  </conditionalFormatting>
  <conditionalFormatting sqref="E14:O14 Q14:S14">
    <cfRule type="expression" dxfId="800" priority="24">
      <formula>($D$14="C")</formula>
    </cfRule>
    <cfRule type="expression" dxfId="799" priority="45">
      <formula>($D$14="R")</formula>
    </cfRule>
  </conditionalFormatting>
  <conditionalFormatting sqref="E15:O15 Q15:S15">
    <cfRule type="expression" dxfId="798" priority="23">
      <formula>($D$15="C")</formula>
    </cfRule>
    <cfRule type="expression" dxfId="797" priority="44">
      <formula>($D$15="R")</formula>
    </cfRule>
  </conditionalFormatting>
  <conditionalFormatting sqref="E16:O16 Q16:S16">
    <cfRule type="expression" dxfId="796" priority="22">
      <formula>($D$16="C")</formula>
    </cfRule>
    <cfRule type="expression" dxfId="795" priority="43">
      <formula>($D$16="R")</formula>
    </cfRule>
  </conditionalFormatting>
  <conditionalFormatting sqref="E17:O17 Q17:S17">
    <cfRule type="expression" dxfId="794" priority="21">
      <formula>($D$17="C")</formula>
    </cfRule>
    <cfRule type="expression" dxfId="793" priority="42">
      <formula>($D$17="R")</formula>
    </cfRule>
  </conditionalFormatting>
  <conditionalFormatting sqref="E18:O18 Q18:S18">
    <cfRule type="expression" dxfId="792" priority="20">
      <formula>($D$18="C")</formula>
    </cfRule>
    <cfRule type="expression" dxfId="791" priority="41">
      <formula>($D$18="R")</formula>
    </cfRule>
  </conditionalFormatting>
  <conditionalFormatting sqref="E19:O19 Q19:S19">
    <cfRule type="expression" dxfId="790" priority="19">
      <formula>($D$19="C")</formula>
    </cfRule>
    <cfRule type="expression" dxfId="789" priority="40">
      <formula>($D$19="R")</formula>
    </cfRule>
  </conditionalFormatting>
  <conditionalFormatting sqref="E20:O20 Q20:S20">
    <cfRule type="expression" dxfId="788" priority="18">
      <formula>($D$20="C")</formula>
    </cfRule>
    <cfRule type="expression" dxfId="787" priority="39">
      <formula>($D$20="R")</formula>
    </cfRule>
  </conditionalFormatting>
  <conditionalFormatting sqref="E21:O21 Q21:S21">
    <cfRule type="expression" dxfId="786" priority="17">
      <formula>($D$21="C")</formula>
    </cfRule>
    <cfRule type="expression" dxfId="785" priority="38">
      <formula>($D$21="R")</formula>
    </cfRule>
  </conditionalFormatting>
  <conditionalFormatting sqref="E22:O22 Q22:S22">
    <cfRule type="expression" dxfId="784" priority="37">
      <formula>($D$22="R")</formula>
    </cfRule>
    <cfRule type="expression" dxfId="783" priority="50">
      <formula>($D$22="C")</formula>
    </cfRule>
  </conditionalFormatting>
  <conditionalFormatting sqref="E23:O23 Q23:S23">
    <cfRule type="expression" dxfId="782" priority="16">
      <formula>($D$23="C")</formula>
    </cfRule>
    <cfRule type="expression" dxfId="781" priority="36">
      <formula>($D$23="R")</formula>
    </cfRule>
  </conditionalFormatting>
  <conditionalFormatting sqref="E24:O24 Q24:S24">
    <cfRule type="expression" dxfId="780" priority="15">
      <formula>($D$24="C")</formula>
    </cfRule>
    <cfRule type="expression" dxfId="779" priority="52">
      <formula>($D$24="R")</formula>
    </cfRule>
  </conditionalFormatting>
  <conditionalFormatting sqref="E25:O25 Q25:S25">
    <cfRule type="expression" dxfId="778" priority="14">
      <formula>($D$25="C")</formula>
    </cfRule>
    <cfRule type="expression" dxfId="777" priority="35">
      <formula>($D$25="R")</formula>
    </cfRule>
  </conditionalFormatting>
  <conditionalFormatting sqref="E26:O26 Q26:S26">
    <cfRule type="expression" dxfId="776" priority="12">
      <formula>($D$26="C")</formula>
    </cfRule>
    <cfRule type="expression" dxfId="775" priority="34">
      <formula>($D$26="R")</formula>
    </cfRule>
  </conditionalFormatting>
  <conditionalFormatting sqref="E27:O27 Q27:S27">
    <cfRule type="expression" dxfId="774" priority="11">
      <formula>($D$27="C")</formula>
    </cfRule>
    <cfRule type="expression" dxfId="773" priority="33">
      <formula>($D$27="R")</formula>
    </cfRule>
  </conditionalFormatting>
  <conditionalFormatting sqref="E28:O28 Q28:S28">
    <cfRule type="expression" dxfId="772" priority="10">
      <formula>($D$28="C")</formula>
    </cfRule>
    <cfRule type="expression" dxfId="771" priority="32">
      <formula>($D$28="R")</formula>
    </cfRule>
  </conditionalFormatting>
  <conditionalFormatting sqref="E29:O29 Q29:S29">
    <cfRule type="expression" dxfId="770" priority="9">
      <formula>($D$29="C")</formula>
    </cfRule>
    <cfRule type="expression" dxfId="769" priority="31">
      <formula>($D$29="R")</formula>
    </cfRule>
  </conditionalFormatting>
  <conditionalFormatting sqref="E30:O30 Q30:S30">
    <cfRule type="expression" dxfId="768" priority="8">
      <formula>($D$30="C")</formula>
    </cfRule>
    <cfRule type="expression" dxfId="767" priority="30">
      <formula>($D$30="R")</formula>
    </cfRule>
  </conditionalFormatting>
  <conditionalFormatting sqref="E31:O31 Q31:S31">
    <cfRule type="expression" dxfId="766" priority="7">
      <formula>($D$31="C")</formula>
    </cfRule>
    <cfRule type="expression" dxfId="765" priority="29">
      <formula>($D$31="R")</formula>
    </cfRule>
  </conditionalFormatting>
  <conditionalFormatting sqref="E32:O32 Q32:S32">
    <cfRule type="expression" dxfId="764" priority="6">
      <formula>($D$32="C")</formula>
    </cfRule>
    <cfRule type="expression" dxfId="763" priority="28">
      <formula>($D$32="R")</formula>
    </cfRule>
  </conditionalFormatting>
  <conditionalFormatting sqref="E33:O33 Q33:S33">
    <cfRule type="expression" dxfId="762" priority="5">
      <formula>($D$33="C")</formula>
    </cfRule>
    <cfRule type="expression" dxfId="761" priority="27">
      <formula>($D$33="R")</formula>
    </cfRule>
  </conditionalFormatting>
  <conditionalFormatting sqref="E34:O34 Q34:S34">
    <cfRule type="expression" dxfId="760" priority="4">
      <formula>($D$34="C")</formula>
    </cfRule>
    <cfRule type="expression" dxfId="759" priority="26">
      <formula>($D$34="R")</formula>
    </cfRule>
  </conditionalFormatting>
  <dataValidations count="2">
    <dataValidation type="list" allowBlank="1" showInputMessage="1" showErrorMessage="1" sqref="D4:D34" xr:uid="{00000000-0002-0000-0200-000000000000}">
      <formula1>$Z$2:$Z$6</formula1>
    </dataValidation>
    <dataValidation type="list" allowBlank="1" showInputMessage="1" showErrorMessage="1" sqref="E4:O34" xr:uid="{00000000-0002-0000-0200-000001000000}">
      <formula1>$Y$2:$Y$5</formula1>
    </dataValidation>
  </dataValidations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Z45"/>
  <sheetViews>
    <sheetView topLeftCell="A13" workbookViewId="0">
      <selection activeCell="T35" sqref="T35"/>
    </sheetView>
  </sheetViews>
  <sheetFormatPr defaultColWidth="8.77734375" defaultRowHeight="13.95" customHeight="1" x14ac:dyDescent="0.25"/>
  <cols>
    <col min="1" max="1" width="16.6640625" style="11" customWidth="1"/>
    <col min="2" max="2" width="11.33203125" style="12" customWidth="1"/>
    <col min="3" max="3" width="13.77734375" style="12" customWidth="1"/>
    <col min="4" max="4" width="10.6640625" style="13" bestFit="1" customWidth="1"/>
    <col min="5" max="6" width="9.33203125" style="14" customWidth="1"/>
    <col min="7" max="7" width="8.77734375" style="15" customWidth="1"/>
    <col min="8" max="15" width="8.77734375" style="15"/>
    <col min="16" max="16" width="3.44140625" style="15" customWidth="1"/>
    <col min="17" max="17" width="13.6640625" style="1" customWidth="1"/>
    <col min="18" max="19" width="13.6640625" style="16" customWidth="1"/>
    <col min="20" max="20" width="36.109375" style="16" customWidth="1"/>
    <col min="21" max="16384" width="8.77734375" style="16"/>
  </cols>
  <sheetData>
    <row r="1" spans="1:26" ht="9.75" customHeight="1" thickBot="1" x14ac:dyDescent="0.3">
      <c r="E1" s="15"/>
      <c r="F1" s="15"/>
      <c r="O1" s="16"/>
      <c r="P1" s="16"/>
      <c r="Q1" s="16"/>
      <c r="Y1" s="355" t="s">
        <v>130</v>
      </c>
      <c r="Z1" s="355"/>
    </row>
    <row r="2" spans="1:26" ht="21.75" customHeight="1" thickBot="1" x14ac:dyDescent="0.25">
      <c r="A2" s="362" t="s">
        <v>66</v>
      </c>
      <c r="B2" s="363"/>
      <c r="C2" s="363"/>
      <c r="D2" s="363"/>
      <c r="E2" s="364" t="s">
        <v>136</v>
      </c>
      <c r="F2" s="356" t="s">
        <v>376</v>
      </c>
      <c r="G2" s="354"/>
      <c r="H2" s="353" t="s">
        <v>10</v>
      </c>
      <c r="I2" s="354"/>
      <c r="J2" s="356" t="s">
        <v>270</v>
      </c>
      <c r="K2" s="353"/>
      <c r="L2" s="356" t="s">
        <v>278</v>
      </c>
      <c r="M2" s="354"/>
      <c r="N2" s="356" t="s">
        <v>271</v>
      </c>
      <c r="O2" s="354"/>
      <c r="P2" s="366"/>
      <c r="Q2" s="353" t="s">
        <v>137</v>
      </c>
      <c r="R2" s="353"/>
      <c r="S2" s="354"/>
      <c r="Y2" s="86"/>
      <c r="Z2" s="87"/>
    </row>
    <row r="3" spans="1:26" ht="13.95" customHeight="1" thickBot="1" x14ac:dyDescent="0.3">
      <c r="A3" s="138" t="s">
        <v>373</v>
      </c>
      <c r="B3" s="17" t="s">
        <v>372</v>
      </c>
      <c r="C3" s="17" t="s">
        <v>59</v>
      </c>
      <c r="D3" s="17" t="s">
        <v>307</v>
      </c>
      <c r="E3" s="365"/>
      <c r="F3" s="108" t="s">
        <v>193</v>
      </c>
      <c r="G3" s="114" t="s">
        <v>306</v>
      </c>
      <c r="H3" s="119" t="s">
        <v>193</v>
      </c>
      <c r="I3" s="114" t="s">
        <v>306</v>
      </c>
      <c r="J3" s="108" t="s">
        <v>193</v>
      </c>
      <c r="K3" s="126" t="s">
        <v>306</v>
      </c>
      <c r="L3" s="119" t="s">
        <v>193</v>
      </c>
      <c r="M3" s="114" t="s">
        <v>306</v>
      </c>
      <c r="N3" s="108" t="s">
        <v>193</v>
      </c>
      <c r="O3" s="114" t="s">
        <v>306</v>
      </c>
      <c r="P3" s="367"/>
      <c r="Q3" s="127" t="s">
        <v>363</v>
      </c>
      <c r="R3" s="115" t="s">
        <v>364</v>
      </c>
      <c r="S3" s="120" t="s">
        <v>187</v>
      </c>
      <c r="T3" s="18" t="s">
        <v>375</v>
      </c>
      <c r="Y3" s="88" t="s">
        <v>63</v>
      </c>
      <c r="Z3" s="89" t="s">
        <v>69</v>
      </c>
    </row>
    <row r="4" spans="1:26" ht="13.95" customHeight="1" x14ac:dyDescent="0.2">
      <c r="A4" s="134">
        <v>43009</v>
      </c>
      <c r="B4" s="223" t="s">
        <v>261</v>
      </c>
      <c r="C4" s="21"/>
      <c r="D4" s="20" t="s">
        <v>235</v>
      </c>
      <c r="E4" s="72"/>
      <c r="F4" s="71"/>
      <c r="G4" s="66"/>
      <c r="H4" s="71"/>
      <c r="I4" s="66"/>
      <c r="J4" s="70"/>
      <c r="K4" s="66"/>
      <c r="L4" s="70"/>
      <c r="M4" s="66"/>
      <c r="N4" s="70"/>
      <c r="O4" s="66"/>
      <c r="P4" s="367"/>
      <c r="Q4" s="128"/>
      <c r="R4" s="72"/>
      <c r="S4" s="121"/>
      <c r="T4" s="25"/>
      <c r="Y4" s="88" t="s">
        <v>64</v>
      </c>
      <c r="Z4" s="89" t="s">
        <v>61</v>
      </c>
    </row>
    <row r="5" spans="1:26" ht="13.95" customHeight="1" thickBot="1" x14ac:dyDescent="0.25">
      <c r="A5" s="135">
        <v>43010</v>
      </c>
      <c r="B5" s="207" t="s">
        <v>20</v>
      </c>
      <c r="C5" s="214"/>
      <c r="D5" s="27" t="s">
        <v>227</v>
      </c>
      <c r="E5" s="30" t="s">
        <v>194</v>
      </c>
      <c r="F5" s="24"/>
      <c r="G5" s="67" t="s">
        <v>194</v>
      </c>
      <c r="H5" s="24"/>
      <c r="I5" s="67" t="s">
        <v>195</v>
      </c>
      <c r="J5" s="22"/>
      <c r="K5" s="67" t="s">
        <v>194</v>
      </c>
      <c r="L5" s="22"/>
      <c r="M5" s="67"/>
      <c r="N5" s="22"/>
      <c r="O5" s="67" t="s">
        <v>195</v>
      </c>
      <c r="P5" s="367"/>
      <c r="Q5" s="15">
        <v>4</v>
      </c>
      <c r="R5" s="30">
        <v>1</v>
      </c>
      <c r="S5" s="122"/>
      <c r="T5" s="25"/>
      <c r="Y5" s="90" t="s">
        <v>65</v>
      </c>
      <c r="Z5" s="89" t="s">
        <v>62</v>
      </c>
    </row>
    <row r="6" spans="1:26" ht="13.95" customHeight="1" thickBot="1" x14ac:dyDescent="0.25">
      <c r="A6" s="135">
        <v>43011</v>
      </c>
      <c r="B6" s="207" t="s">
        <v>20</v>
      </c>
      <c r="C6" s="132" t="s">
        <v>198</v>
      </c>
      <c r="D6" s="27" t="s">
        <v>180</v>
      </c>
      <c r="E6" s="30" t="s">
        <v>58</v>
      </c>
      <c r="F6" s="24"/>
      <c r="G6" s="67" t="s">
        <v>81</v>
      </c>
      <c r="H6" s="24"/>
      <c r="I6" s="67" t="s">
        <v>58</v>
      </c>
      <c r="J6" s="22"/>
      <c r="K6" s="67" t="s">
        <v>81</v>
      </c>
      <c r="L6" s="22"/>
      <c r="M6" s="67"/>
      <c r="N6" s="22"/>
      <c r="O6" s="67" t="s">
        <v>82</v>
      </c>
      <c r="P6" s="367"/>
      <c r="Q6" s="15"/>
      <c r="R6" s="30">
        <v>1</v>
      </c>
      <c r="S6" s="122">
        <v>4</v>
      </c>
      <c r="T6" s="25"/>
      <c r="Z6" s="91" t="s">
        <v>374</v>
      </c>
    </row>
    <row r="7" spans="1:26" ht="13.95" customHeight="1" x14ac:dyDescent="0.2">
      <c r="A7" s="135">
        <v>43012</v>
      </c>
      <c r="B7" s="207" t="s">
        <v>20</v>
      </c>
      <c r="C7" s="132"/>
      <c r="D7" s="27" t="s">
        <v>227</v>
      </c>
      <c r="E7" s="30" t="s">
        <v>58</v>
      </c>
      <c r="F7" s="24"/>
      <c r="G7" s="67"/>
      <c r="H7" s="24"/>
      <c r="I7" s="67" t="s">
        <v>58</v>
      </c>
      <c r="J7" s="22"/>
      <c r="K7" s="67"/>
      <c r="L7" s="22"/>
      <c r="M7" s="67"/>
      <c r="N7" s="22"/>
      <c r="O7" s="67"/>
      <c r="P7" s="367"/>
      <c r="Q7" s="15"/>
      <c r="R7" s="30"/>
      <c r="S7" s="122"/>
      <c r="T7" s="25"/>
    </row>
    <row r="8" spans="1:26" ht="13.95" customHeight="1" x14ac:dyDescent="0.2">
      <c r="A8" s="135">
        <v>43013</v>
      </c>
      <c r="B8" s="207" t="s">
        <v>20</v>
      </c>
      <c r="C8" s="132"/>
      <c r="D8" s="27" t="s">
        <v>227</v>
      </c>
      <c r="E8" s="30" t="s">
        <v>145</v>
      </c>
      <c r="F8" s="24"/>
      <c r="G8" s="67" t="s">
        <v>82</v>
      </c>
      <c r="H8" s="24"/>
      <c r="I8" s="67" t="s">
        <v>82</v>
      </c>
      <c r="J8" s="22"/>
      <c r="K8" s="67" t="s">
        <v>82</v>
      </c>
      <c r="L8" s="22"/>
      <c r="M8" s="67" t="s">
        <v>146</v>
      </c>
      <c r="N8" s="22"/>
      <c r="O8" s="67" t="s">
        <v>147</v>
      </c>
      <c r="P8" s="367"/>
      <c r="Q8" s="15"/>
      <c r="R8" s="30"/>
      <c r="S8" s="122"/>
      <c r="T8" s="25"/>
    </row>
    <row r="9" spans="1:26" ht="13.95" customHeight="1" x14ac:dyDescent="0.2">
      <c r="A9" s="135">
        <v>43014</v>
      </c>
      <c r="B9" s="208"/>
      <c r="C9" s="29"/>
      <c r="D9" s="27" t="s">
        <v>228</v>
      </c>
      <c r="E9" s="30"/>
      <c r="F9" s="24"/>
      <c r="G9" s="67"/>
      <c r="H9" s="24"/>
      <c r="I9" s="67"/>
      <c r="J9" s="22"/>
      <c r="K9" s="67"/>
      <c r="L9" s="22"/>
      <c r="M9" s="67"/>
      <c r="N9" s="22"/>
      <c r="O9" s="67"/>
      <c r="P9" s="367"/>
      <c r="Q9" s="15"/>
      <c r="R9" s="30"/>
      <c r="S9" s="122"/>
      <c r="T9" s="25"/>
    </row>
    <row r="10" spans="1:26" ht="13.95" customHeight="1" x14ac:dyDescent="0.2">
      <c r="A10" s="135">
        <v>43015</v>
      </c>
      <c r="B10" s="208"/>
      <c r="C10" s="29"/>
      <c r="D10" s="27" t="s">
        <v>228</v>
      </c>
      <c r="E10" s="30"/>
      <c r="F10" s="24"/>
      <c r="G10" s="67"/>
      <c r="H10" s="24"/>
      <c r="I10" s="67"/>
      <c r="J10" s="22"/>
      <c r="K10" s="67"/>
      <c r="L10" s="22"/>
      <c r="M10" s="67"/>
      <c r="N10" s="23"/>
      <c r="O10" s="67"/>
      <c r="P10" s="367"/>
      <c r="Q10" s="15"/>
      <c r="R10" s="30"/>
      <c r="S10" s="122"/>
      <c r="T10" s="25"/>
    </row>
    <row r="11" spans="1:26" ht="13.95" customHeight="1" x14ac:dyDescent="0.2">
      <c r="A11" s="135">
        <v>43016</v>
      </c>
      <c r="B11" s="208"/>
      <c r="C11" s="29"/>
      <c r="D11" s="27" t="s">
        <v>331</v>
      </c>
      <c r="E11" s="30"/>
      <c r="F11" s="24"/>
      <c r="G11" s="67"/>
      <c r="H11" s="24"/>
      <c r="I11" s="67"/>
      <c r="J11" s="22"/>
      <c r="K11" s="67"/>
      <c r="L11" s="22"/>
      <c r="M11" s="67"/>
      <c r="N11" s="23"/>
      <c r="O11" s="67"/>
      <c r="P11" s="367"/>
      <c r="Q11" s="15"/>
      <c r="R11" s="30"/>
      <c r="S11" s="122"/>
      <c r="T11" s="25"/>
    </row>
    <row r="12" spans="1:26" ht="13.95" customHeight="1" x14ac:dyDescent="0.2">
      <c r="A12" s="135">
        <v>43017</v>
      </c>
      <c r="B12" s="207" t="s">
        <v>20</v>
      </c>
      <c r="C12" s="133"/>
      <c r="D12" s="27" t="s">
        <v>227</v>
      </c>
      <c r="E12" s="30" t="s">
        <v>30</v>
      </c>
      <c r="F12" s="24"/>
      <c r="G12" s="67" t="s">
        <v>31</v>
      </c>
      <c r="H12" s="24"/>
      <c r="I12" s="67" t="s">
        <v>31</v>
      </c>
      <c r="J12" s="22"/>
      <c r="K12" s="67" t="s">
        <v>31</v>
      </c>
      <c r="L12" s="22"/>
      <c r="M12" s="67"/>
      <c r="N12" s="23"/>
      <c r="O12" s="67" t="s">
        <v>31</v>
      </c>
      <c r="P12" s="367"/>
      <c r="Q12" s="15">
        <v>5</v>
      </c>
      <c r="R12" s="30"/>
      <c r="S12" s="122"/>
      <c r="T12" s="25"/>
    </row>
    <row r="13" spans="1:26" ht="13.95" customHeight="1" x14ac:dyDescent="0.2">
      <c r="A13" s="135">
        <v>43018</v>
      </c>
      <c r="B13" s="207" t="s">
        <v>20</v>
      </c>
      <c r="C13" s="133" t="s">
        <v>384</v>
      </c>
      <c r="D13" s="27" t="s">
        <v>227</v>
      </c>
      <c r="E13" s="30" t="s">
        <v>5</v>
      </c>
      <c r="F13" s="24"/>
      <c r="G13" s="67" t="s">
        <v>6</v>
      </c>
      <c r="H13" s="24"/>
      <c r="I13" s="67" t="s">
        <v>6</v>
      </c>
      <c r="J13" s="22"/>
      <c r="K13" s="67" t="s">
        <v>6</v>
      </c>
      <c r="L13" s="22"/>
      <c r="M13" s="67"/>
      <c r="N13" s="23"/>
      <c r="O13" s="67" t="s">
        <v>6</v>
      </c>
      <c r="P13" s="367"/>
      <c r="Q13" s="15"/>
      <c r="R13" s="30">
        <v>4</v>
      </c>
      <c r="S13" s="122">
        <v>2</v>
      </c>
      <c r="T13" s="25"/>
    </row>
    <row r="14" spans="1:26" ht="13.95" customHeight="1" x14ac:dyDescent="0.2">
      <c r="A14" s="135">
        <v>43019</v>
      </c>
      <c r="B14" s="207" t="s">
        <v>262</v>
      </c>
      <c r="C14" s="133"/>
      <c r="D14" s="27" t="s">
        <v>180</v>
      </c>
      <c r="E14" s="30" t="s">
        <v>5</v>
      </c>
      <c r="F14" s="24"/>
      <c r="G14" s="67"/>
      <c r="H14" s="24"/>
      <c r="I14" s="67" t="s">
        <v>6</v>
      </c>
      <c r="J14" s="22"/>
      <c r="K14" s="67"/>
      <c r="L14" s="22"/>
      <c r="M14" s="67"/>
      <c r="N14" s="23"/>
      <c r="O14" s="67"/>
      <c r="P14" s="367"/>
      <c r="Q14" s="15"/>
      <c r="R14" s="30"/>
      <c r="S14" s="122"/>
      <c r="T14" s="25"/>
    </row>
    <row r="15" spans="1:26" ht="13.95" customHeight="1" x14ac:dyDescent="0.2">
      <c r="A15" s="135">
        <v>43020</v>
      </c>
      <c r="B15" s="207" t="s">
        <v>20</v>
      </c>
      <c r="C15" s="133"/>
      <c r="D15" s="27" t="s">
        <v>227</v>
      </c>
      <c r="E15" s="30" t="s">
        <v>5</v>
      </c>
      <c r="F15" s="24"/>
      <c r="G15" s="67" t="s">
        <v>7</v>
      </c>
      <c r="H15" s="24"/>
      <c r="I15" s="67" t="s">
        <v>6</v>
      </c>
      <c r="J15" s="22"/>
      <c r="K15" s="67" t="s">
        <v>7</v>
      </c>
      <c r="L15" s="22"/>
      <c r="M15" s="67" t="s">
        <v>7</v>
      </c>
      <c r="N15" s="23"/>
      <c r="O15" s="67" t="s">
        <v>7</v>
      </c>
      <c r="P15" s="367"/>
      <c r="Q15" s="15"/>
      <c r="R15" s="30"/>
      <c r="S15" s="122"/>
      <c r="T15" s="25"/>
    </row>
    <row r="16" spans="1:26" ht="13.95" customHeight="1" x14ac:dyDescent="0.2">
      <c r="A16" s="135">
        <v>43021</v>
      </c>
      <c r="B16" s="208"/>
      <c r="C16" s="29"/>
      <c r="D16" s="27" t="s">
        <v>228</v>
      </c>
      <c r="E16" s="30"/>
      <c r="F16" s="24"/>
      <c r="G16" s="67"/>
      <c r="H16" s="24"/>
      <c r="I16" s="67"/>
      <c r="J16" s="22"/>
      <c r="K16" s="67"/>
      <c r="L16" s="22"/>
      <c r="M16" s="67"/>
      <c r="N16" s="23"/>
      <c r="O16" s="67"/>
      <c r="P16" s="367"/>
      <c r="Q16" s="15"/>
      <c r="R16" s="30"/>
      <c r="S16" s="122"/>
      <c r="T16" s="25"/>
    </row>
    <row r="17" spans="1:20" ht="13.95" customHeight="1" x14ac:dyDescent="0.2">
      <c r="A17" s="135">
        <v>43022</v>
      </c>
      <c r="B17" s="208"/>
      <c r="C17" s="31"/>
      <c r="D17" s="27" t="s">
        <v>228</v>
      </c>
      <c r="E17" s="30"/>
      <c r="F17" s="24"/>
      <c r="G17" s="67"/>
      <c r="H17" s="24"/>
      <c r="I17" s="67"/>
      <c r="J17" s="22"/>
      <c r="K17" s="67"/>
      <c r="L17" s="22"/>
      <c r="M17" s="67"/>
      <c r="N17" s="23"/>
      <c r="O17" s="67"/>
      <c r="P17" s="367"/>
      <c r="Q17" s="15"/>
      <c r="R17" s="30"/>
      <c r="S17" s="122"/>
      <c r="T17" s="25"/>
    </row>
    <row r="18" spans="1:20" ht="13.95" customHeight="1" x14ac:dyDescent="0.2">
      <c r="A18" s="135">
        <v>43023</v>
      </c>
      <c r="B18" s="208" t="s">
        <v>175</v>
      </c>
      <c r="C18" s="29"/>
      <c r="D18" s="27" t="s">
        <v>228</v>
      </c>
      <c r="E18" s="30"/>
      <c r="F18" s="24"/>
      <c r="G18" s="67"/>
      <c r="H18" s="24"/>
      <c r="I18" s="67"/>
      <c r="J18" s="22"/>
      <c r="K18" s="67"/>
      <c r="L18" s="22"/>
      <c r="M18" s="67"/>
      <c r="N18" s="23"/>
      <c r="O18" s="67"/>
      <c r="P18" s="367"/>
      <c r="Q18" s="15"/>
      <c r="R18" s="30"/>
      <c r="S18" s="122"/>
      <c r="T18" s="25"/>
    </row>
    <row r="19" spans="1:20" ht="13.95" customHeight="1" x14ac:dyDescent="0.2">
      <c r="A19" s="135">
        <v>43024</v>
      </c>
      <c r="B19" s="208" t="s">
        <v>176</v>
      </c>
      <c r="C19" s="30"/>
      <c r="D19" s="27" t="s">
        <v>228</v>
      </c>
      <c r="E19" s="30"/>
      <c r="F19" s="24"/>
      <c r="G19" s="67"/>
      <c r="H19" s="24"/>
      <c r="I19" s="67"/>
      <c r="J19" s="22"/>
      <c r="K19" s="67"/>
      <c r="L19" s="22"/>
      <c r="M19" s="67"/>
      <c r="N19" s="23"/>
      <c r="O19" s="67"/>
      <c r="P19" s="367"/>
      <c r="Q19" s="15"/>
      <c r="R19" s="30"/>
      <c r="S19" s="122"/>
      <c r="T19" s="25"/>
    </row>
    <row r="20" spans="1:20" ht="13.95" customHeight="1" x14ac:dyDescent="0.2">
      <c r="A20" s="135">
        <v>43025</v>
      </c>
      <c r="B20" s="208" t="s">
        <v>175</v>
      </c>
      <c r="C20" s="29"/>
      <c r="D20" s="27" t="s">
        <v>228</v>
      </c>
      <c r="E20" s="30"/>
      <c r="F20" s="24"/>
      <c r="G20" s="67"/>
      <c r="H20" s="24"/>
      <c r="I20" s="67"/>
      <c r="J20" s="22"/>
      <c r="K20" s="67"/>
      <c r="L20" s="22"/>
      <c r="M20" s="67"/>
      <c r="N20" s="23"/>
      <c r="O20" s="67"/>
      <c r="P20" s="367"/>
      <c r="Q20" s="15"/>
      <c r="R20" s="30"/>
      <c r="S20" s="122"/>
      <c r="T20" s="25"/>
    </row>
    <row r="21" spans="1:20" ht="13.95" customHeight="1" x14ac:dyDescent="0.2">
      <c r="A21" s="135">
        <v>43026</v>
      </c>
      <c r="B21" s="208" t="s">
        <v>175</v>
      </c>
      <c r="C21" s="29"/>
      <c r="D21" s="27" t="s">
        <v>228</v>
      </c>
      <c r="E21" s="30"/>
      <c r="F21" s="24"/>
      <c r="G21" s="67"/>
      <c r="H21" s="24"/>
      <c r="I21" s="67"/>
      <c r="J21" s="22"/>
      <c r="K21" s="67"/>
      <c r="L21" s="22"/>
      <c r="M21" s="67"/>
      <c r="N21" s="23"/>
      <c r="O21" s="67"/>
      <c r="P21" s="367"/>
      <c r="Q21" s="15"/>
      <c r="R21" s="30"/>
      <c r="S21" s="122"/>
      <c r="T21" s="25"/>
    </row>
    <row r="22" spans="1:20" ht="13.95" customHeight="1" x14ac:dyDescent="0.2">
      <c r="A22" s="135">
        <v>43027</v>
      </c>
      <c r="B22" s="208" t="s">
        <v>175</v>
      </c>
      <c r="C22" s="29"/>
      <c r="D22" s="27" t="s">
        <v>228</v>
      </c>
      <c r="E22" s="30"/>
      <c r="F22" s="24"/>
      <c r="G22" s="67"/>
      <c r="H22" s="24"/>
      <c r="I22" s="67"/>
      <c r="J22" s="22"/>
      <c r="K22" s="67"/>
      <c r="L22" s="22"/>
      <c r="M22" s="67"/>
      <c r="N22" s="23"/>
      <c r="O22" s="67"/>
      <c r="P22" s="367"/>
      <c r="Q22" s="15"/>
      <c r="R22" s="30"/>
      <c r="S22" s="122"/>
      <c r="T22" s="25"/>
    </row>
    <row r="23" spans="1:20" ht="13.95" customHeight="1" x14ac:dyDescent="0.2">
      <c r="A23" s="135">
        <v>43028</v>
      </c>
      <c r="B23" s="208" t="s">
        <v>175</v>
      </c>
      <c r="C23" s="29"/>
      <c r="D23" s="27" t="s">
        <v>228</v>
      </c>
      <c r="E23" s="30"/>
      <c r="F23" s="24"/>
      <c r="G23" s="67"/>
      <c r="H23" s="24"/>
      <c r="I23" s="67"/>
      <c r="J23" s="22"/>
      <c r="K23" s="67"/>
      <c r="L23" s="22"/>
      <c r="M23" s="67"/>
      <c r="N23" s="23"/>
      <c r="O23" s="67"/>
      <c r="P23" s="367"/>
      <c r="Q23" s="15"/>
      <c r="R23" s="30"/>
      <c r="S23" s="122"/>
      <c r="T23" s="25"/>
    </row>
    <row r="24" spans="1:20" ht="13.95" customHeight="1" x14ac:dyDescent="0.2">
      <c r="A24" s="135">
        <v>43029</v>
      </c>
      <c r="B24" s="208" t="s">
        <v>175</v>
      </c>
      <c r="C24" s="29"/>
      <c r="D24" s="27" t="s">
        <v>76</v>
      </c>
      <c r="E24" s="30"/>
      <c r="F24" s="24"/>
      <c r="G24" s="67"/>
      <c r="H24" s="24"/>
      <c r="I24" s="67"/>
      <c r="J24" s="22"/>
      <c r="K24" s="67"/>
      <c r="L24" s="22"/>
      <c r="M24" s="67"/>
      <c r="N24" s="23"/>
      <c r="O24" s="67"/>
      <c r="P24" s="367"/>
      <c r="Q24" s="15"/>
      <c r="R24" s="30"/>
      <c r="S24" s="122"/>
      <c r="T24" s="25"/>
    </row>
    <row r="25" spans="1:20" ht="13.95" customHeight="1" x14ac:dyDescent="0.2">
      <c r="A25" s="135">
        <v>43030</v>
      </c>
      <c r="B25" s="208"/>
      <c r="C25" s="30"/>
      <c r="D25" s="27" t="s">
        <v>228</v>
      </c>
      <c r="E25" s="30"/>
      <c r="F25" s="24"/>
      <c r="G25" s="67"/>
      <c r="H25" s="24"/>
      <c r="I25" s="67"/>
      <c r="J25" s="22"/>
      <c r="K25" s="67"/>
      <c r="L25" s="22"/>
      <c r="M25" s="67"/>
      <c r="N25" s="23"/>
      <c r="O25" s="67"/>
      <c r="P25" s="367"/>
      <c r="Q25" s="15"/>
      <c r="R25" s="30"/>
      <c r="S25" s="122"/>
      <c r="T25" s="25"/>
    </row>
    <row r="26" spans="1:20" ht="13.95" customHeight="1" x14ac:dyDescent="0.2">
      <c r="A26" s="135">
        <v>43031</v>
      </c>
      <c r="B26" s="207" t="s">
        <v>12</v>
      </c>
      <c r="C26" s="133"/>
      <c r="D26" s="27" t="s">
        <v>77</v>
      </c>
      <c r="E26" s="30" t="s">
        <v>377</v>
      </c>
      <c r="F26" s="24"/>
      <c r="G26" s="67" t="s">
        <v>110</v>
      </c>
      <c r="H26" s="24"/>
      <c r="I26" s="67" t="s">
        <v>110</v>
      </c>
      <c r="J26" s="22"/>
      <c r="K26" s="67" t="s">
        <v>111</v>
      </c>
      <c r="L26" s="22"/>
      <c r="M26" s="67"/>
      <c r="N26" s="23"/>
      <c r="O26" s="67" t="s">
        <v>377</v>
      </c>
      <c r="P26" s="367"/>
      <c r="Q26" s="15">
        <v>15</v>
      </c>
      <c r="R26" s="30"/>
      <c r="S26" s="122"/>
      <c r="T26" s="25"/>
    </row>
    <row r="27" spans="1:20" ht="13.95" customHeight="1" x14ac:dyDescent="0.2">
      <c r="A27" s="135">
        <v>43032</v>
      </c>
      <c r="B27" s="207" t="s">
        <v>12</v>
      </c>
      <c r="C27" s="133" t="s">
        <v>384</v>
      </c>
      <c r="D27" s="27" t="s">
        <v>180</v>
      </c>
      <c r="E27" s="30" t="s">
        <v>72</v>
      </c>
      <c r="F27" s="24"/>
      <c r="G27" s="67" t="s">
        <v>73</v>
      </c>
      <c r="H27" s="24"/>
      <c r="I27" s="67" t="s">
        <v>73</v>
      </c>
      <c r="J27" s="22"/>
      <c r="K27" s="67" t="s">
        <v>73</v>
      </c>
      <c r="L27" s="22"/>
      <c r="M27" s="67"/>
      <c r="N27" s="23"/>
      <c r="O27" s="67" t="s">
        <v>73</v>
      </c>
      <c r="P27" s="367"/>
      <c r="Q27" s="15"/>
      <c r="R27" s="30"/>
      <c r="S27" s="122"/>
      <c r="T27" s="25"/>
    </row>
    <row r="28" spans="1:20" ht="13.95" customHeight="1" x14ac:dyDescent="0.2">
      <c r="A28" s="135">
        <v>43033</v>
      </c>
      <c r="B28" s="207" t="s">
        <v>12</v>
      </c>
      <c r="C28" s="133"/>
      <c r="D28" s="27" t="s">
        <v>78</v>
      </c>
      <c r="E28" s="30"/>
      <c r="F28" s="24"/>
      <c r="G28" s="67"/>
      <c r="H28" s="24"/>
      <c r="I28" s="67"/>
      <c r="J28" s="22"/>
      <c r="K28" s="67"/>
      <c r="L28" s="22"/>
      <c r="M28" s="67"/>
      <c r="N28" s="23"/>
      <c r="O28" s="67"/>
      <c r="P28" s="367"/>
      <c r="Q28" s="15"/>
      <c r="R28" s="30"/>
      <c r="S28" s="122"/>
      <c r="T28" s="25"/>
    </row>
    <row r="29" spans="1:20" ht="13.95" customHeight="1" x14ac:dyDescent="0.2">
      <c r="A29" s="135">
        <v>43034</v>
      </c>
      <c r="B29" s="207" t="s">
        <v>12</v>
      </c>
      <c r="C29" s="133"/>
      <c r="D29" s="27" t="s">
        <v>180</v>
      </c>
      <c r="E29" s="30" t="s">
        <v>1</v>
      </c>
      <c r="F29" s="24"/>
      <c r="G29" s="67" t="s">
        <v>2</v>
      </c>
      <c r="H29" s="24"/>
      <c r="I29" s="67" t="s">
        <v>2</v>
      </c>
      <c r="J29" s="22"/>
      <c r="K29" s="67" t="s">
        <v>2</v>
      </c>
      <c r="L29" s="22"/>
      <c r="M29" s="67" t="s">
        <v>2</v>
      </c>
      <c r="N29" s="23"/>
      <c r="O29" s="67" t="s">
        <v>2</v>
      </c>
      <c r="P29" s="367"/>
      <c r="Q29" s="15"/>
      <c r="R29" s="30">
        <v>2</v>
      </c>
      <c r="S29" s="122">
        <v>2</v>
      </c>
      <c r="T29" s="25"/>
    </row>
    <row r="30" spans="1:20" ht="13.95" customHeight="1" x14ac:dyDescent="0.2">
      <c r="A30" s="135">
        <v>43035</v>
      </c>
      <c r="B30" s="208"/>
      <c r="C30" s="29"/>
      <c r="D30" s="27" t="s">
        <v>228</v>
      </c>
      <c r="E30" s="30"/>
      <c r="F30" s="24"/>
      <c r="G30" s="67"/>
      <c r="H30" s="24"/>
      <c r="I30" s="67"/>
      <c r="J30" s="22"/>
      <c r="K30" s="67"/>
      <c r="L30" s="22"/>
      <c r="M30" s="67"/>
      <c r="N30" s="23"/>
      <c r="O30" s="67"/>
      <c r="P30" s="367"/>
      <c r="Q30" s="15"/>
      <c r="R30" s="30"/>
      <c r="S30" s="122"/>
      <c r="T30" s="25"/>
    </row>
    <row r="31" spans="1:20" ht="13.95" customHeight="1" x14ac:dyDescent="0.2">
      <c r="A31" s="135">
        <v>43036</v>
      </c>
      <c r="B31" s="212" t="s">
        <v>60</v>
      </c>
      <c r="C31" s="29" t="s">
        <v>320</v>
      </c>
      <c r="D31" s="27" t="s">
        <v>229</v>
      </c>
      <c r="E31" s="30"/>
      <c r="F31" s="24"/>
      <c r="G31" s="67"/>
      <c r="H31" s="24"/>
      <c r="I31" s="67"/>
      <c r="J31" s="22"/>
      <c r="K31" s="67"/>
      <c r="L31" s="22"/>
      <c r="M31" s="67"/>
      <c r="N31" s="23"/>
      <c r="O31" s="67"/>
      <c r="P31" s="367"/>
      <c r="Q31" s="15"/>
      <c r="R31" s="30"/>
      <c r="S31" s="122"/>
      <c r="T31" s="25"/>
    </row>
    <row r="32" spans="1:20" ht="13.95" customHeight="1" x14ac:dyDescent="0.2">
      <c r="A32" s="135">
        <v>43037</v>
      </c>
      <c r="B32" s="212" t="s">
        <v>174</v>
      </c>
      <c r="C32" s="29"/>
      <c r="D32" s="27" t="s">
        <v>319</v>
      </c>
      <c r="E32" s="30"/>
      <c r="F32" s="24"/>
      <c r="G32" s="67"/>
      <c r="H32" s="24"/>
      <c r="I32" s="67"/>
      <c r="J32" s="22"/>
      <c r="K32" s="67"/>
      <c r="L32" s="22"/>
      <c r="M32" s="67"/>
      <c r="N32" s="23"/>
      <c r="O32" s="67"/>
      <c r="P32" s="367"/>
      <c r="Q32" s="15"/>
      <c r="R32" s="30"/>
      <c r="S32" s="122"/>
      <c r="T32" s="25"/>
    </row>
    <row r="33" spans="1:20" ht="13.95" customHeight="1" x14ac:dyDescent="0.2">
      <c r="A33" s="135">
        <v>43038</v>
      </c>
      <c r="B33" s="207" t="s">
        <v>20</v>
      </c>
      <c r="C33" s="227"/>
      <c r="D33" s="27" t="s">
        <v>17</v>
      </c>
      <c r="E33" s="30" t="s">
        <v>321</v>
      </c>
      <c r="F33" s="24"/>
      <c r="G33" s="67" t="s">
        <v>322</v>
      </c>
      <c r="H33" s="24"/>
      <c r="I33" s="67" t="s">
        <v>323</v>
      </c>
      <c r="J33" s="22"/>
      <c r="K33" s="67" t="s">
        <v>324</v>
      </c>
      <c r="L33" s="22"/>
      <c r="M33" s="67"/>
      <c r="N33" s="23"/>
      <c r="O33" s="67" t="s">
        <v>323</v>
      </c>
      <c r="P33" s="367"/>
      <c r="Q33" s="15"/>
      <c r="R33" s="30"/>
      <c r="S33" s="122"/>
      <c r="T33" s="25" t="s">
        <v>325</v>
      </c>
    </row>
    <row r="34" spans="1:20" ht="13.95" customHeight="1" thickBot="1" x14ac:dyDescent="0.25">
      <c r="A34" s="136">
        <v>43039</v>
      </c>
      <c r="B34" s="213" t="s">
        <v>197</v>
      </c>
      <c r="C34" s="225"/>
      <c r="D34" s="33" t="s">
        <v>296</v>
      </c>
      <c r="E34" s="33" t="s">
        <v>321</v>
      </c>
      <c r="F34" s="36"/>
      <c r="G34" s="68" t="s">
        <v>263</v>
      </c>
      <c r="H34" s="36"/>
      <c r="I34" s="68" t="s">
        <v>264</v>
      </c>
      <c r="J34" s="35"/>
      <c r="K34" s="68" t="s">
        <v>263</v>
      </c>
      <c r="L34" s="36"/>
      <c r="M34" s="68"/>
      <c r="N34" s="35"/>
      <c r="O34" s="68" t="s">
        <v>265</v>
      </c>
      <c r="P34" s="367"/>
      <c r="Q34" s="129"/>
      <c r="R34" s="34"/>
      <c r="S34" s="123"/>
      <c r="T34" s="37" t="s">
        <v>27</v>
      </c>
    </row>
    <row r="35" spans="1:20" s="39" customFormat="1" ht="13.95" customHeight="1" thickBot="1" x14ac:dyDescent="0.25">
      <c r="A35" s="38"/>
      <c r="D35" s="109" t="s">
        <v>254</v>
      </c>
      <c r="E35" s="64">
        <f t="shared" ref="E35:O35" si="0">COUNTIF(E4:E34,"Yes")</f>
        <v>12</v>
      </c>
      <c r="F35" s="65">
        <f t="shared" si="0"/>
        <v>0</v>
      </c>
      <c r="G35" s="69">
        <f t="shared" si="0"/>
        <v>10</v>
      </c>
      <c r="H35" s="65">
        <f t="shared" si="0"/>
        <v>0</v>
      </c>
      <c r="I35" s="65">
        <f t="shared" si="0"/>
        <v>10</v>
      </c>
      <c r="J35" s="64">
        <f t="shared" si="0"/>
        <v>0</v>
      </c>
      <c r="K35" s="65">
        <f t="shared" si="0"/>
        <v>10</v>
      </c>
      <c r="L35" s="65">
        <f t="shared" si="0"/>
        <v>0</v>
      </c>
      <c r="M35" s="65">
        <f t="shared" si="0"/>
        <v>2</v>
      </c>
      <c r="N35" s="65">
        <f t="shared" si="0"/>
        <v>0</v>
      </c>
      <c r="O35" s="113">
        <f t="shared" si="0"/>
        <v>8</v>
      </c>
      <c r="P35" s="367"/>
      <c r="Q35" s="112">
        <f>SUM(Q4:Q34)</f>
        <v>24</v>
      </c>
      <c r="R35" s="107">
        <f>SUM(R4:R34)</f>
        <v>8</v>
      </c>
      <c r="S35" s="107">
        <f>SUM(S4:S34)</f>
        <v>8</v>
      </c>
      <c r="T35" s="107" t="s">
        <v>68</v>
      </c>
    </row>
    <row r="36" spans="1:20" s="39" customFormat="1" ht="13.95" customHeight="1" x14ac:dyDescent="0.3">
      <c r="D36" s="110" t="s">
        <v>390</v>
      </c>
      <c r="E36" s="40">
        <f t="shared" ref="E36:O36" si="1">COUNTIF(E4:E34,"No")</f>
        <v>1</v>
      </c>
      <c r="F36" s="41">
        <f t="shared" si="1"/>
        <v>0</v>
      </c>
      <c r="G36" s="42">
        <f t="shared" si="1"/>
        <v>1</v>
      </c>
      <c r="H36" s="41">
        <f t="shared" si="1"/>
        <v>0</v>
      </c>
      <c r="I36" s="41">
        <f t="shared" si="1"/>
        <v>1</v>
      </c>
      <c r="J36" s="40">
        <f t="shared" si="1"/>
        <v>0</v>
      </c>
      <c r="K36" s="41">
        <f t="shared" si="1"/>
        <v>1</v>
      </c>
      <c r="L36" s="41">
        <f t="shared" si="1"/>
        <v>0</v>
      </c>
      <c r="M36" s="41">
        <f t="shared" si="1"/>
        <v>1</v>
      </c>
      <c r="N36" s="41">
        <f t="shared" si="1"/>
        <v>0</v>
      </c>
      <c r="O36" s="41">
        <f t="shared" si="1"/>
        <v>2</v>
      </c>
      <c r="P36" s="367"/>
      <c r="Q36"/>
      <c r="R36"/>
      <c r="S36"/>
    </row>
    <row r="37" spans="1:20" s="39" customFormat="1" ht="13.95" customHeight="1" x14ac:dyDescent="0.3">
      <c r="D37" s="110" t="s">
        <v>389</v>
      </c>
      <c r="E37" s="40">
        <f t="shared" ref="E37:O37" si="2">COUNTIF(E4:E34,"mod")</f>
        <v>0</v>
      </c>
      <c r="F37" s="41">
        <f t="shared" si="2"/>
        <v>0</v>
      </c>
      <c r="G37" s="42">
        <f t="shared" si="2"/>
        <v>0</v>
      </c>
      <c r="H37" s="41">
        <f t="shared" si="2"/>
        <v>0</v>
      </c>
      <c r="I37" s="41">
        <f t="shared" si="2"/>
        <v>2</v>
      </c>
      <c r="J37" s="40">
        <f t="shared" si="2"/>
        <v>0</v>
      </c>
      <c r="K37" s="41">
        <f t="shared" si="2"/>
        <v>0</v>
      </c>
      <c r="L37" s="41">
        <f t="shared" si="2"/>
        <v>0</v>
      </c>
      <c r="M37" s="41">
        <f t="shared" si="2"/>
        <v>0</v>
      </c>
      <c r="N37" s="41">
        <f t="shared" si="2"/>
        <v>0</v>
      </c>
      <c r="O37" s="41">
        <f t="shared" si="2"/>
        <v>1</v>
      </c>
      <c r="P37" s="367"/>
      <c r="Q37"/>
      <c r="R37"/>
      <c r="S37"/>
    </row>
    <row r="38" spans="1:20" s="49" customFormat="1" ht="14.25" customHeight="1" thickBot="1" x14ac:dyDescent="0.35">
      <c r="A38" s="43"/>
      <c r="B38" s="44"/>
      <c r="C38" s="44"/>
      <c r="D38" s="111" t="s">
        <v>112</v>
      </c>
      <c r="E38" s="46">
        <f>(E35+E37)/(E35+E36+E37)</f>
        <v>0.92307692307692313</v>
      </c>
      <c r="F38" s="47" t="e">
        <f>(F35+F37)/(F35+F36+F37)</f>
        <v>#DIV/0!</v>
      </c>
      <c r="G38" s="48">
        <f t="shared" ref="G38:I38" si="3">(G35+G37)/(G35+G36+G37)</f>
        <v>0.90909090909090906</v>
      </c>
      <c r="H38" s="47" t="e">
        <f t="shared" si="3"/>
        <v>#DIV/0!</v>
      </c>
      <c r="I38" s="47">
        <f t="shared" si="3"/>
        <v>0.92307692307692313</v>
      </c>
      <c r="J38" s="46" t="e">
        <f>(J35+J37)/(J35+J36+J37)</f>
        <v>#DIV/0!</v>
      </c>
      <c r="K38" s="47">
        <f t="shared" ref="K38:M38" si="4">(K35+K37)/(K35+K36+K37)</f>
        <v>0.90909090909090906</v>
      </c>
      <c r="L38" s="47" t="e">
        <f t="shared" si="4"/>
        <v>#DIV/0!</v>
      </c>
      <c r="M38" s="47">
        <f t="shared" si="4"/>
        <v>0.66666666666666663</v>
      </c>
      <c r="N38" s="47" t="e">
        <f>(N35+N37)/(N35+N36+N37)</f>
        <v>#DIV/0!</v>
      </c>
      <c r="O38" s="47">
        <f>(O35+O37)/(O35+O36+O37)</f>
        <v>0.81818181818181823</v>
      </c>
      <c r="P38" s="367"/>
      <c r="Q38"/>
      <c r="R38"/>
      <c r="S38"/>
    </row>
    <row r="39" spans="1:20" s="49" customFormat="1" ht="14.25" customHeight="1" thickBot="1" x14ac:dyDescent="0.35">
      <c r="A39" s="43"/>
      <c r="B39" s="44"/>
      <c r="C39" s="44"/>
      <c r="D39" s="45"/>
      <c r="E39" s="83" t="s">
        <v>68</v>
      </c>
      <c r="F39" s="360">
        <f>(F35+G35+F37+G37)/(F35+G35+F36+G36+F37+G37)</f>
        <v>0.90909090909090906</v>
      </c>
      <c r="G39" s="361"/>
      <c r="H39" s="360">
        <f>(H35+I35+H37+I37)/(H35+I35+H36+I36+H37+I37)</f>
        <v>0.92307692307692313</v>
      </c>
      <c r="I39" s="361"/>
      <c r="J39" s="360">
        <f>(J35+K35+J37+K37)/(J35+K35+J36+K36+J37+K37)</f>
        <v>0.90909090909090906</v>
      </c>
      <c r="K39" s="361"/>
      <c r="L39" s="360">
        <f t="shared" ref="L39" si="5">(L35+M35+L37+M37)/(L35+M35+L36+M36+L37+M37)</f>
        <v>0.66666666666666663</v>
      </c>
      <c r="M39" s="361"/>
      <c r="N39" s="360">
        <f>(N35+O35+N37+O37)/(N35+O35+N36+O36+N37+O37)</f>
        <v>0.81818181818181823</v>
      </c>
      <c r="O39" s="361"/>
      <c r="P39" s="368"/>
    </row>
    <row r="40" spans="1:20" ht="13.95" customHeight="1" thickBot="1" x14ac:dyDescent="0.3">
      <c r="B40" s="50" t="s">
        <v>391</v>
      </c>
      <c r="Q40" s="15"/>
    </row>
    <row r="41" spans="1:20" ht="13.95" customHeight="1" x14ac:dyDescent="0.25">
      <c r="B41" s="51" t="s">
        <v>69</v>
      </c>
      <c r="C41" s="357" t="s">
        <v>68</v>
      </c>
      <c r="D41" s="52" t="s">
        <v>362</v>
      </c>
      <c r="E41" s="53">
        <f>COUNTIF(D4:D34,"T")</f>
        <v>14</v>
      </c>
      <c r="F41" s="15"/>
      <c r="Q41" s="15"/>
    </row>
    <row r="42" spans="1:20" ht="13.95" customHeight="1" x14ac:dyDescent="0.25">
      <c r="B42" s="54" t="s">
        <v>67</v>
      </c>
      <c r="C42" s="358"/>
      <c r="D42" s="55" t="s">
        <v>273</v>
      </c>
      <c r="E42" s="56">
        <f>COUNTIF(D4:D34,"R")</f>
        <v>16</v>
      </c>
      <c r="F42" s="15"/>
      <c r="Q42" s="15"/>
    </row>
    <row r="43" spans="1:20" ht="13.95" customHeight="1" x14ac:dyDescent="0.25">
      <c r="B43" s="57" t="s">
        <v>272</v>
      </c>
      <c r="C43" s="358"/>
      <c r="D43" s="55" t="s">
        <v>274</v>
      </c>
      <c r="E43" s="56">
        <f>COUNTIF(D4:D34,"C")</f>
        <v>1</v>
      </c>
      <c r="F43" s="15"/>
      <c r="Q43" s="15"/>
    </row>
    <row r="44" spans="1:20" ht="13.95" customHeight="1" thickBot="1" x14ac:dyDescent="0.3">
      <c r="B44" s="58" t="s">
        <v>374</v>
      </c>
      <c r="C44" s="359"/>
      <c r="D44" s="59" t="s">
        <v>275</v>
      </c>
      <c r="E44" s="60">
        <f>COUNTIF(D4:D34,"M")</f>
        <v>0</v>
      </c>
      <c r="F44" s="15"/>
      <c r="Q44" s="15"/>
    </row>
    <row r="45" spans="1:20" ht="13.95" customHeight="1" x14ac:dyDescent="0.25">
      <c r="C45" s="61"/>
    </row>
  </sheetData>
  <mergeCells count="16">
    <mergeCell ref="C41:C44"/>
    <mergeCell ref="Y1:Z1"/>
    <mergeCell ref="A2:D2"/>
    <mergeCell ref="E2:E3"/>
    <mergeCell ref="F2:G2"/>
    <mergeCell ref="H2:I2"/>
    <mergeCell ref="J2:K2"/>
    <mergeCell ref="L2:M2"/>
    <mergeCell ref="N2:O2"/>
    <mergeCell ref="P2:P39"/>
    <mergeCell ref="Q2:S2"/>
    <mergeCell ref="F39:G39"/>
    <mergeCell ref="H39:I39"/>
    <mergeCell ref="J39:K39"/>
    <mergeCell ref="L39:M39"/>
    <mergeCell ref="N39:O39"/>
  </mergeCells>
  <phoneticPr fontId="8" type="noConversion"/>
  <conditionalFormatting sqref="E4:O4 Q4:S4">
    <cfRule type="expression" dxfId="758" priority="68">
      <formula>($D$4="C")</formula>
    </cfRule>
    <cfRule type="expression" dxfId="757" priority="69">
      <formula>($D$4="R")</formula>
    </cfRule>
  </conditionalFormatting>
  <conditionalFormatting sqref="E4:O34">
    <cfRule type="expression" dxfId="756" priority="1">
      <formula>NOT(ISERROR(SEARCH("MOD",E4)))</formula>
    </cfRule>
    <cfRule type="expression" dxfId="755" priority="2">
      <formula>NOT(ISERROR(SEARCH("NO",E4)))</formula>
    </cfRule>
    <cfRule type="expression" dxfId="754" priority="3">
      <formula>NOT(ISERROR(SEARCH("YES",E4)))</formula>
    </cfRule>
  </conditionalFormatting>
  <conditionalFormatting sqref="D4:D34">
    <cfRule type="expression" dxfId="753" priority="59">
      <formula>NOT(ISERROR(SEARCH("M",D4)))</formula>
    </cfRule>
    <cfRule type="expression" dxfId="752" priority="60">
      <formula>NOT(ISERROR(SEARCH("C",D4)))</formula>
    </cfRule>
    <cfRule type="expression" dxfId="751" priority="61">
      <formula>NOT(ISERROR(SEARCH("R",D4)))</formula>
    </cfRule>
    <cfRule type="expression" dxfId="750" priority="62">
      <formula>NOT(ISERROR(SEARCH("T",D4)))</formula>
    </cfRule>
  </conditionalFormatting>
  <conditionalFormatting sqref="E5:O5 Q5:S5">
    <cfRule type="expression" dxfId="749" priority="66">
      <formula>($D$5="C")</formula>
    </cfRule>
    <cfRule type="expression" dxfId="748" priority="67">
      <formula>($D$5="R")</formula>
    </cfRule>
  </conditionalFormatting>
  <conditionalFormatting sqref="E6:O6 Q6:S6">
    <cfRule type="expression" dxfId="747" priority="64">
      <formula>($D$6="R")</formula>
    </cfRule>
    <cfRule type="expression" dxfId="746" priority="65">
      <formula>($D$6="C")</formula>
    </cfRule>
  </conditionalFormatting>
  <conditionalFormatting sqref="E7:O7 Q7:S7">
    <cfRule type="expression" dxfId="745" priority="58">
      <formula>($D$7="C")</formula>
    </cfRule>
    <cfRule type="expression" dxfId="744" priority="63">
      <formula>($D$7="R")</formula>
    </cfRule>
  </conditionalFormatting>
  <conditionalFormatting sqref="E8:O8 Q8:S8">
    <cfRule type="expression" dxfId="743" priority="56">
      <formula>($D$8="C")</formula>
    </cfRule>
    <cfRule type="expression" dxfId="742" priority="57">
      <formula>($D$8="R")</formula>
    </cfRule>
  </conditionalFormatting>
  <conditionalFormatting sqref="E9:O9 Q9:S9">
    <cfRule type="expression" dxfId="741" priority="54">
      <formula>($D$9="R")</formula>
    </cfRule>
    <cfRule type="expression" dxfId="740" priority="55">
      <formula>($D$9="C")</formula>
    </cfRule>
  </conditionalFormatting>
  <conditionalFormatting sqref="E10:O10 Q10:S10">
    <cfRule type="expression" dxfId="739" priority="52">
      <formula>($D$10="R")</formula>
    </cfRule>
    <cfRule type="expression" dxfId="738" priority="53">
      <formula>($D$10="C")</formula>
    </cfRule>
  </conditionalFormatting>
  <conditionalFormatting sqref="E11:O11 Q11:S11">
    <cfRule type="expression" dxfId="737" priority="48">
      <formula>($D$11="C")</formula>
    </cfRule>
    <cfRule type="expression" dxfId="736" priority="50">
      <formula>($D$11="R")</formula>
    </cfRule>
  </conditionalFormatting>
  <conditionalFormatting sqref="E12:O12 Q12:S12">
    <cfRule type="expression" dxfId="735" priority="46">
      <formula>($D$12="C")</formula>
    </cfRule>
    <cfRule type="expression" dxfId="734" priority="47">
      <formula>($D$12="R")</formula>
    </cfRule>
  </conditionalFormatting>
  <conditionalFormatting sqref="E13:O13 Q13:S13">
    <cfRule type="expression" dxfId="733" priority="24">
      <formula>($D$13="C")</formula>
    </cfRule>
    <cfRule type="expression" dxfId="732" priority="45">
      <formula>($D$13="R")</formula>
    </cfRule>
  </conditionalFormatting>
  <conditionalFormatting sqref="E14:O14 Q14:S14">
    <cfRule type="expression" dxfId="731" priority="23">
      <formula>($D$14="C")</formula>
    </cfRule>
    <cfRule type="expression" dxfId="730" priority="44">
      <formula>($D$14="R")</formula>
    </cfRule>
  </conditionalFormatting>
  <conditionalFormatting sqref="E15:O15 Q15:S15">
    <cfRule type="expression" dxfId="729" priority="22">
      <formula>($D$15="C")</formula>
    </cfRule>
    <cfRule type="expression" dxfId="728" priority="43">
      <formula>($D$15="R")</formula>
    </cfRule>
  </conditionalFormatting>
  <conditionalFormatting sqref="E16:O16 Q16:S16">
    <cfRule type="expression" dxfId="727" priority="21">
      <formula>($D$16="C")</formula>
    </cfRule>
    <cfRule type="expression" dxfId="726" priority="42">
      <formula>($D$16="R")</formula>
    </cfRule>
  </conditionalFormatting>
  <conditionalFormatting sqref="E17:O17 Q17:S17">
    <cfRule type="expression" dxfId="725" priority="20">
      <formula>($D$17="C")</formula>
    </cfRule>
    <cfRule type="expression" dxfId="724" priority="41">
      <formula>($D$17="R")</formula>
    </cfRule>
  </conditionalFormatting>
  <conditionalFormatting sqref="E18:O18 Q18:S18">
    <cfRule type="expression" dxfId="723" priority="19">
      <formula>($D$18="C")</formula>
    </cfRule>
    <cfRule type="expression" dxfId="722" priority="40">
      <formula>($D$18="R")</formula>
    </cfRule>
  </conditionalFormatting>
  <conditionalFormatting sqref="E19:O19 Q19:S19">
    <cfRule type="expression" dxfId="721" priority="18">
      <formula>($D$19="C")</formula>
    </cfRule>
    <cfRule type="expression" dxfId="720" priority="39">
      <formula>($D$19="R")</formula>
    </cfRule>
  </conditionalFormatting>
  <conditionalFormatting sqref="E20:O20 Q20:S20">
    <cfRule type="expression" dxfId="719" priority="17">
      <formula>($D$20="C")</formula>
    </cfRule>
    <cfRule type="expression" dxfId="718" priority="38">
      <formula>($D$20="R")</formula>
    </cfRule>
  </conditionalFormatting>
  <conditionalFormatting sqref="E21:O21 Q21:S21">
    <cfRule type="expression" dxfId="717" priority="16">
      <formula>($D$21="C")</formula>
    </cfRule>
    <cfRule type="expression" dxfId="716" priority="37">
      <formula>($D$21="R")</formula>
    </cfRule>
  </conditionalFormatting>
  <conditionalFormatting sqref="E22:O22 Q22:S22">
    <cfRule type="expression" dxfId="715" priority="36">
      <formula>($D$22="R")</formula>
    </cfRule>
    <cfRule type="expression" dxfId="714" priority="49">
      <formula>($D$22="C")</formula>
    </cfRule>
  </conditionalFormatting>
  <conditionalFormatting sqref="E23:O23 Q23:S23">
    <cfRule type="expression" dxfId="713" priority="15">
      <formula>($D$23="C")</formula>
    </cfRule>
    <cfRule type="expression" dxfId="712" priority="35">
      <formula>($D$23="R")</formula>
    </cfRule>
  </conditionalFormatting>
  <conditionalFormatting sqref="E24:O24 Q24:S24">
    <cfRule type="expression" dxfId="711" priority="14">
      <formula>($D$24="C")</formula>
    </cfRule>
    <cfRule type="expression" dxfId="710" priority="51">
      <formula>($D$24="R")</formula>
    </cfRule>
  </conditionalFormatting>
  <conditionalFormatting sqref="E25:O25 Q25:S25">
    <cfRule type="expression" dxfId="709" priority="13">
      <formula>($D$25="C")</formula>
    </cfRule>
    <cfRule type="expression" dxfId="708" priority="34">
      <formula>($D$25="R")</formula>
    </cfRule>
  </conditionalFormatting>
  <conditionalFormatting sqref="E26:O26 Q26:S26">
    <cfRule type="expression" dxfId="707" priority="12">
      <formula>($D$26="C")</formula>
    </cfRule>
    <cfRule type="expression" dxfId="706" priority="33">
      <formula>($D$26="R")</formula>
    </cfRule>
  </conditionalFormatting>
  <conditionalFormatting sqref="E27:O27 Q27:S27">
    <cfRule type="expression" dxfId="705" priority="11">
      <formula>($D$27="C")</formula>
    </cfRule>
    <cfRule type="expression" dxfId="704" priority="32">
      <formula>($D$27="R")</formula>
    </cfRule>
  </conditionalFormatting>
  <conditionalFormatting sqref="E28:O28 Q28:S28">
    <cfRule type="expression" dxfId="703" priority="10">
      <formula>($D$28="C")</formula>
    </cfRule>
    <cfRule type="expression" dxfId="702" priority="31">
      <formula>($D$28="R")</formula>
    </cfRule>
  </conditionalFormatting>
  <conditionalFormatting sqref="E29:O29 Q29:S29">
    <cfRule type="expression" dxfId="701" priority="9">
      <formula>($D$29="C")</formula>
    </cfRule>
    <cfRule type="expression" dxfId="700" priority="30">
      <formula>($D$29="R")</formula>
    </cfRule>
  </conditionalFormatting>
  <conditionalFormatting sqref="E30:O30 Q30:S30">
    <cfRule type="expression" dxfId="699" priority="8">
      <formula>($D$30="C")</formula>
    </cfRule>
    <cfRule type="expression" dxfId="698" priority="29">
      <formula>($D$30="R")</formula>
    </cfRule>
  </conditionalFormatting>
  <conditionalFormatting sqref="E31:O31 Q31:S31">
    <cfRule type="expression" dxfId="697" priority="7">
      <formula>($D$31="C")</formula>
    </cfRule>
    <cfRule type="expression" dxfId="696" priority="28">
      <formula>($D$31="R")</formula>
    </cfRule>
  </conditionalFormatting>
  <conditionalFormatting sqref="E32:O32 Q32:S32">
    <cfRule type="expression" dxfId="695" priority="6">
      <formula>($D$32="C")</formula>
    </cfRule>
    <cfRule type="expression" dxfId="694" priority="27">
      <formula>($D$32="R")</formula>
    </cfRule>
  </conditionalFormatting>
  <conditionalFormatting sqref="E33:O33 Q33:S33">
    <cfRule type="expression" dxfId="693" priority="5">
      <formula>($D$33="C")</formula>
    </cfRule>
    <cfRule type="expression" dxfId="692" priority="26">
      <formula>($D$33="R")</formula>
    </cfRule>
  </conditionalFormatting>
  <conditionalFormatting sqref="E34:O34 Q34:S34">
    <cfRule type="expression" dxfId="691" priority="4">
      <formula>($D$34="C")</formula>
    </cfRule>
    <cfRule type="expression" dxfId="690" priority="25">
      <formula>($D$34="R")</formula>
    </cfRule>
  </conditionalFormatting>
  <dataValidations count="2">
    <dataValidation type="list" allowBlank="1" showInputMessage="1" showErrorMessage="1" sqref="E4:O34" xr:uid="{00000000-0002-0000-0300-000000000000}">
      <formula1>$Y$2:$Y$5</formula1>
    </dataValidation>
    <dataValidation type="list" allowBlank="1" showInputMessage="1" showErrorMessage="1" sqref="D4:D34" xr:uid="{00000000-0002-0000-0300-000001000000}">
      <formula1>$Z$2:$Z$6</formula1>
    </dataValidation>
  </dataValidations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Z45"/>
  <sheetViews>
    <sheetView tabSelected="1" topLeftCell="A14" workbookViewId="0">
      <selection activeCell="T34" sqref="T34"/>
    </sheetView>
  </sheetViews>
  <sheetFormatPr defaultColWidth="8.77734375" defaultRowHeight="13.95" customHeight="1" x14ac:dyDescent="0.25"/>
  <cols>
    <col min="1" max="1" width="16.6640625" style="11" customWidth="1"/>
    <col min="2" max="2" width="11.33203125" style="12" customWidth="1"/>
    <col min="3" max="3" width="13.77734375" style="12" customWidth="1"/>
    <col min="4" max="4" width="10.6640625" style="13" bestFit="1" customWidth="1"/>
    <col min="5" max="6" width="9.33203125" style="14" customWidth="1"/>
    <col min="7" max="15" width="8.77734375" style="15"/>
    <col min="16" max="16" width="3.44140625" style="15" customWidth="1"/>
    <col min="17" max="17" width="13.6640625" style="1" customWidth="1"/>
    <col min="18" max="19" width="13.6640625" style="16" customWidth="1"/>
    <col min="20" max="20" width="36.109375" style="16" customWidth="1"/>
    <col min="21" max="16384" width="8.77734375" style="16"/>
  </cols>
  <sheetData>
    <row r="1" spans="1:26" ht="9.75" customHeight="1" thickBot="1" x14ac:dyDescent="0.3">
      <c r="E1" s="15"/>
      <c r="F1" s="15"/>
      <c r="O1" s="16"/>
      <c r="P1" s="16"/>
      <c r="Q1" s="16"/>
      <c r="Y1" s="355" t="s">
        <v>130</v>
      </c>
      <c r="Z1" s="355"/>
    </row>
    <row r="2" spans="1:26" ht="21.75" customHeight="1" thickBot="1" x14ac:dyDescent="0.25">
      <c r="A2" s="362" t="s">
        <v>253</v>
      </c>
      <c r="B2" s="363"/>
      <c r="C2" s="363"/>
      <c r="D2" s="363"/>
      <c r="E2" s="364" t="s">
        <v>136</v>
      </c>
      <c r="F2" s="356" t="s">
        <v>376</v>
      </c>
      <c r="G2" s="354"/>
      <c r="H2" s="353" t="s">
        <v>10</v>
      </c>
      <c r="I2" s="354"/>
      <c r="J2" s="356" t="s">
        <v>270</v>
      </c>
      <c r="K2" s="353"/>
      <c r="L2" s="356" t="s">
        <v>278</v>
      </c>
      <c r="M2" s="354"/>
      <c r="N2" s="356" t="s">
        <v>271</v>
      </c>
      <c r="O2" s="354"/>
      <c r="P2" s="366"/>
      <c r="Q2" s="353" t="s">
        <v>137</v>
      </c>
      <c r="R2" s="353"/>
      <c r="S2" s="354"/>
      <c r="Y2" s="86"/>
      <c r="Z2" s="87"/>
    </row>
    <row r="3" spans="1:26" ht="13.95" customHeight="1" thickBot="1" x14ac:dyDescent="0.3">
      <c r="A3" s="17" t="s">
        <v>373</v>
      </c>
      <c r="B3" s="17" t="s">
        <v>372</v>
      </c>
      <c r="C3" s="17" t="s">
        <v>159</v>
      </c>
      <c r="D3" s="17" t="s">
        <v>307</v>
      </c>
      <c r="E3" s="365"/>
      <c r="F3" s="108" t="s">
        <v>193</v>
      </c>
      <c r="G3" s="114" t="s">
        <v>306</v>
      </c>
      <c r="H3" s="119" t="s">
        <v>193</v>
      </c>
      <c r="I3" s="114" t="s">
        <v>306</v>
      </c>
      <c r="J3" s="108" t="s">
        <v>193</v>
      </c>
      <c r="K3" s="126" t="s">
        <v>306</v>
      </c>
      <c r="L3" s="119" t="s">
        <v>193</v>
      </c>
      <c r="M3" s="114" t="s">
        <v>306</v>
      </c>
      <c r="N3" s="108" t="s">
        <v>193</v>
      </c>
      <c r="O3" s="114" t="s">
        <v>306</v>
      </c>
      <c r="P3" s="367"/>
      <c r="Q3" s="127" t="s">
        <v>363</v>
      </c>
      <c r="R3" s="115" t="s">
        <v>364</v>
      </c>
      <c r="S3" s="120" t="s">
        <v>187</v>
      </c>
      <c r="T3" s="18" t="s">
        <v>375</v>
      </c>
      <c r="Y3" s="88" t="s">
        <v>63</v>
      </c>
      <c r="Z3" s="89" t="s">
        <v>69</v>
      </c>
    </row>
    <row r="4" spans="1:26" ht="13.95" customHeight="1" x14ac:dyDescent="0.2">
      <c r="A4" s="139">
        <v>42675</v>
      </c>
      <c r="B4" s="217" t="s">
        <v>309</v>
      </c>
      <c r="C4" s="262" t="s">
        <v>205</v>
      </c>
      <c r="D4" s="20" t="s">
        <v>314</v>
      </c>
      <c r="E4" s="72" t="s">
        <v>122</v>
      </c>
      <c r="F4" s="71"/>
      <c r="G4" s="66"/>
      <c r="H4" s="71"/>
      <c r="I4" s="66" t="s">
        <v>122</v>
      </c>
      <c r="J4" s="70"/>
      <c r="K4" s="66"/>
      <c r="L4" s="70"/>
      <c r="M4" s="66"/>
      <c r="N4" s="70"/>
      <c r="O4" s="66"/>
      <c r="P4" s="367"/>
      <c r="Q4" s="128"/>
      <c r="R4" s="72"/>
      <c r="S4" s="121"/>
      <c r="T4" s="25" t="s">
        <v>123</v>
      </c>
      <c r="Y4" s="88" t="s">
        <v>64</v>
      </c>
      <c r="Z4" s="89" t="s">
        <v>61</v>
      </c>
    </row>
    <row r="5" spans="1:26" ht="13.95" customHeight="1" thickBot="1" x14ac:dyDescent="0.25">
      <c r="A5" s="140">
        <v>42676</v>
      </c>
      <c r="B5" s="218" t="s">
        <v>309</v>
      </c>
      <c r="C5" s="263"/>
      <c r="D5" s="27" t="s">
        <v>314</v>
      </c>
      <c r="E5" s="30" t="s">
        <v>122</v>
      </c>
      <c r="F5" s="24"/>
      <c r="G5" s="67" t="s">
        <v>124</v>
      </c>
      <c r="H5" s="24"/>
      <c r="I5" s="67" t="s">
        <v>122</v>
      </c>
      <c r="J5" s="22"/>
      <c r="K5" s="67" t="s">
        <v>124</v>
      </c>
      <c r="L5" s="22"/>
      <c r="M5" s="67" t="s">
        <v>124</v>
      </c>
      <c r="N5" s="22"/>
      <c r="O5" s="67" t="s">
        <v>124</v>
      </c>
      <c r="P5" s="367"/>
      <c r="Q5" s="15"/>
      <c r="R5" s="30"/>
      <c r="S5" s="122"/>
      <c r="T5" s="25"/>
      <c r="Y5" s="90" t="s">
        <v>65</v>
      </c>
      <c r="Z5" s="89" t="s">
        <v>62</v>
      </c>
    </row>
    <row r="6" spans="1:26" ht="13.95" customHeight="1" thickBot="1" x14ac:dyDescent="0.25">
      <c r="A6" s="140">
        <v>42677</v>
      </c>
      <c r="B6" s="220" t="s">
        <v>148</v>
      </c>
      <c r="C6" s="143"/>
      <c r="D6" s="27" t="s">
        <v>381</v>
      </c>
      <c r="E6" s="30"/>
      <c r="F6" s="24"/>
      <c r="G6" s="67"/>
      <c r="H6" s="24"/>
      <c r="I6" s="67"/>
      <c r="J6" s="22"/>
      <c r="K6" s="67"/>
      <c r="L6" s="22"/>
      <c r="M6" s="67"/>
      <c r="N6" s="22"/>
      <c r="O6" s="67"/>
      <c r="P6" s="367"/>
      <c r="Q6" s="15"/>
      <c r="R6" s="30"/>
      <c r="S6" s="122"/>
      <c r="T6" s="25"/>
      <c r="Z6" s="91" t="s">
        <v>374</v>
      </c>
    </row>
    <row r="7" spans="1:26" ht="13.95" customHeight="1" x14ac:dyDescent="0.2">
      <c r="A7" s="140">
        <v>42678</v>
      </c>
      <c r="B7" s="220" t="s">
        <v>86</v>
      </c>
      <c r="C7" s="143"/>
      <c r="D7" s="27" t="s">
        <v>21</v>
      </c>
      <c r="E7" s="30"/>
      <c r="F7" s="24"/>
      <c r="G7" s="67"/>
      <c r="H7" s="24"/>
      <c r="I7" s="67"/>
      <c r="J7" s="22"/>
      <c r="K7" s="67"/>
      <c r="L7" s="22"/>
      <c r="M7" s="67"/>
      <c r="N7" s="22"/>
      <c r="O7" s="67"/>
      <c r="P7" s="367"/>
      <c r="Q7" s="15"/>
      <c r="R7" s="30"/>
      <c r="S7" s="122"/>
      <c r="T7" s="25"/>
    </row>
    <row r="8" spans="1:26" ht="13.95" customHeight="1" x14ac:dyDescent="0.2">
      <c r="A8" s="140">
        <v>42679</v>
      </c>
      <c r="B8" s="219" t="s">
        <v>48</v>
      </c>
      <c r="C8" s="143"/>
      <c r="D8" s="27" t="s">
        <v>206</v>
      </c>
      <c r="E8" s="30"/>
      <c r="F8" s="24"/>
      <c r="G8" s="67"/>
      <c r="H8" s="24"/>
      <c r="I8" s="67"/>
      <c r="J8" s="22"/>
      <c r="K8" s="67"/>
      <c r="L8" s="22"/>
      <c r="M8" s="67"/>
      <c r="N8" s="22"/>
      <c r="O8" s="67"/>
      <c r="P8" s="367"/>
      <c r="Q8" s="15"/>
      <c r="R8" s="30"/>
      <c r="S8" s="122"/>
      <c r="T8" s="25"/>
    </row>
    <row r="9" spans="1:26" ht="13.95" customHeight="1" x14ac:dyDescent="0.2">
      <c r="A9" s="140">
        <v>42680</v>
      </c>
      <c r="B9" s="218" t="s">
        <v>309</v>
      </c>
      <c r="C9" s="264"/>
      <c r="D9" s="27" t="s">
        <v>243</v>
      </c>
      <c r="E9" s="30"/>
      <c r="F9" s="24"/>
      <c r="G9" s="67"/>
      <c r="H9" s="24"/>
      <c r="I9" s="67"/>
      <c r="J9" s="22"/>
      <c r="K9" s="67"/>
      <c r="L9" s="22"/>
      <c r="M9" s="67"/>
      <c r="N9" s="22"/>
      <c r="O9" s="67"/>
      <c r="P9" s="367"/>
      <c r="Q9" s="15"/>
      <c r="R9" s="30"/>
      <c r="S9" s="122"/>
      <c r="T9" s="25"/>
    </row>
    <row r="10" spans="1:26" ht="13.95" customHeight="1" x14ac:dyDescent="0.2">
      <c r="A10" s="140">
        <v>42681</v>
      </c>
      <c r="B10" s="218" t="s">
        <v>309</v>
      </c>
      <c r="C10" s="264" t="s">
        <v>9</v>
      </c>
      <c r="D10" s="27" t="s">
        <v>314</v>
      </c>
      <c r="E10" s="30" t="s">
        <v>244</v>
      </c>
      <c r="F10" s="24"/>
      <c r="G10" s="67" t="s">
        <v>245</v>
      </c>
      <c r="H10" s="24"/>
      <c r="I10" s="67" t="s">
        <v>349</v>
      </c>
      <c r="J10" s="22"/>
      <c r="K10" s="67" t="s">
        <v>350</v>
      </c>
      <c r="L10" s="22"/>
      <c r="M10" s="67"/>
      <c r="N10" s="23"/>
      <c r="O10" s="67" t="s">
        <v>245</v>
      </c>
      <c r="P10" s="367"/>
      <c r="Q10" s="15"/>
      <c r="R10" s="30"/>
      <c r="S10" s="122"/>
      <c r="T10" s="25"/>
    </row>
    <row r="11" spans="1:26" ht="13.95" customHeight="1" x14ac:dyDescent="0.2">
      <c r="A11" s="140">
        <v>42682</v>
      </c>
      <c r="B11" s="218" t="s">
        <v>309</v>
      </c>
      <c r="C11" s="264" t="s">
        <v>202</v>
      </c>
      <c r="D11" s="27" t="s">
        <v>314</v>
      </c>
      <c r="E11" s="30"/>
      <c r="F11" s="24"/>
      <c r="G11" s="67"/>
      <c r="H11" s="24"/>
      <c r="I11" s="67"/>
      <c r="J11" s="22"/>
      <c r="K11" s="67"/>
      <c r="L11" s="22"/>
      <c r="M11" s="67"/>
      <c r="N11" s="23"/>
      <c r="O11" s="67"/>
      <c r="P11" s="367"/>
      <c r="Q11" s="15"/>
      <c r="R11" s="30"/>
      <c r="S11" s="122"/>
      <c r="T11" s="25"/>
    </row>
    <row r="12" spans="1:26" ht="13.95" customHeight="1" x14ac:dyDescent="0.2">
      <c r="A12" s="140">
        <v>42683</v>
      </c>
      <c r="B12" s="218" t="s">
        <v>309</v>
      </c>
      <c r="C12" s="264"/>
      <c r="D12" s="27" t="s">
        <v>314</v>
      </c>
      <c r="E12" s="30" t="s">
        <v>42</v>
      </c>
      <c r="F12" s="24"/>
      <c r="G12" s="67" t="s">
        <v>44</v>
      </c>
      <c r="H12" s="24"/>
      <c r="I12" s="67" t="s">
        <v>45</v>
      </c>
      <c r="J12" s="22"/>
      <c r="K12" s="67" t="s">
        <v>44</v>
      </c>
      <c r="L12" s="22"/>
      <c r="M12" s="67"/>
      <c r="N12" s="23"/>
      <c r="O12" s="67" t="s">
        <v>44</v>
      </c>
      <c r="P12" s="367"/>
      <c r="Q12" s="15"/>
      <c r="R12" s="30"/>
      <c r="S12" s="122"/>
      <c r="T12" s="25"/>
    </row>
    <row r="13" spans="1:26" ht="13.95" customHeight="1" x14ac:dyDescent="0.2">
      <c r="A13" s="140">
        <v>42684</v>
      </c>
      <c r="B13" s="219"/>
      <c r="C13" s="143"/>
      <c r="D13" s="27" t="s">
        <v>315</v>
      </c>
      <c r="E13" s="30"/>
      <c r="F13" s="24"/>
      <c r="G13" s="67"/>
      <c r="H13" s="24"/>
      <c r="I13" s="67"/>
      <c r="J13" s="22"/>
      <c r="K13" s="67"/>
      <c r="L13" s="22"/>
      <c r="M13" s="67"/>
      <c r="N13" s="23"/>
      <c r="O13" s="67"/>
      <c r="P13" s="367"/>
      <c r="Q13" s="15"/>
      <c r="R13" s="30"/>
      <c r="S13" s="122"/>
      <c r="T13" s="25"/>
    </row>
    <row r="14" spans="1:26" ht="13.95" customHeight="1" x14ac:dyDescent="0.2">
      <c r="A14" s="140">
        <v>42685</v>
      </c>
      <c r="B14" s="219"/>
      <c r="C14" s="143"/>
      <c r="D14" s="27" t="s">
        <v>315</v>
      </c>
      <c r="E14" s="30"/>
      <c r="F14" s="24"/>
      <c r="G14" s="67"/>
      <c r="H14" s="24"/>
      <c r="I14" s="67"/>
      <c r="J14" s="22"/>
      <c r="K14" s="67"/>
      <c r="L14" s="22"/>
      <c r="M14" s="67"/>
      <c r="N14" s="23"/>
      <c r="O14" s="67"/>
      <c r="P14" s="367"/>
      <c r="Q14" s="15"/>
      <c r="R14" s="30"/>
      <c r="S14" s="122"/>
      <c r="T14" s="25"/>
    </row>
    <row r="15" spans="1:26" ht="13.95" customHeight="1" x14ac:dyDescent="0.2">
      <c r="A15" s="140">
        <v>42686</v>
      </c>
      <c r="B15" s="219"/>
      <c r="C15" s="143"/>
      <c r="D15" s="27" t="s">
        <v>315</v>
      </c>
      <c r="E15" s="30"/>
      <c r="F15" s="24"/>
      <c r="G15" s="67"/>
      <c r="H15" s="24"/>
      <c r="I15" s="67"/>
      <c r="J15" s="22"/>
      <c r="K15" s="67"/>
      <c r="L15" s="22"/>
      <c r="M15" s="67"/>
      <c r="N15" s="23"/>
      <c r="O15" s="67"/>
      <c r="P15" s="367"/>
      <c r="Q15" s="15"/>
      <c r="R15" s="30"/>
      <c r="S15" s="122"/>
      <c r="T15" s="25"/>
    </row>
    <row r="16" spans="1:26" ht="13.95" customHeight="1" x14ac:dyDescent="0.2">
      <c r="A16" s="140">
        <v>42687</v>
      </c>
      <c r="B16" s="218" t="s">
        <v>309</v>
      </c>
      <c r="C16" s="265"/>
      <c r="D16" s="27" t="s">
        <v>314</v>
      </c>
      <c r="E16" s="30" t="s">
        <v>43</v>
      </c>
      <c r="F16" s="24"/>
      <c r="G16" s="67" t="s">
        <v>44</v>
      </c>
      <c r="H16" s="24"/>
      <c r="I16" s="67" t="s">
        <v>43</v>
      </c>
      <c r="J16" s="22"/>
      <c r="K16" s="67" t="s">
        <v>44</v>
      </c>
      <c r="L16" s="22"/>
      <c r="M16" s="67"/>
      <c r="N16" s="23"/>
      <c r="O16" s="67" t="s">
        <v>45</v>
      </c>
      <c r="P16" s="367"/>
      <c r="Q16" s="15"/>
      <c r="R16" s="30"/>
      <c r="S16" s="122"/>
      <c r="T16" s="25"/>
    </row>
    <row r="17" spans="1:20" ht="13.95" customHeight="1" x14ac:dyDescent="0.2">
      <c r="A17" s="140">
        <v>42688</v>
      </c>
      <c r="B17" s="218" t="s">
        <v>309</v>
      </c>
      <c r="C17" s="266" t="s">
        <v>198</v>
      </c>
      <c r="D17" s="27" t="s">
        <v>314</v>
      </c>
      <c r="E17" s="30" t="s">
        <v>42</v>
      </c>
      <c r="F17" s="24"/>
      <c r="G17" s="67" t="s">
        <v>43</v>
      </c>
      <c r="H17" s="24"/>
      <c r="I17" s="67" t="s">
        <v>43</v>
      </c>
      <c r="J17" s="22"/>
      <c r="K17" s="67" t="s">
        <v>43</v>
      </c>
      <c r="L17" s="22"/>
      <c r="M17" s="67"/>
      <c r="N17" s="23"/>
      <c r="O17" s="67" t="s">
        <v>43</v>
      </c>
      <c r="P17" s="367"/>
      <c r="Q17" s="15"/>
      <c r="R17" s="30">
        <v>4</v>
      </c>
      <c r="S17" s="122">
        <v>2</v>
      </c>
      <c r="T17" s="25"/>
    </row>
    <row r="18" spans="1:20" ht="13.95" customHeight="1" x14ac:dyDescent="0.2">
      <c r="A18" s="140">
        <v>42689</v>
      </c>
      <c r="B18" s="218" t="s">
        <v>309</v>
      </c>
      <c r="C18" s="266" t="s">
        <v>94</v>
      </c>
      <c r="D18" s="27" t="s">
        <v>314</v>
      </c>
      <c r="E18" s="30" t="s">
        <v>42</v>
      </c>
      <c r="F18" s="24"/>
      <c r="G18" s="67"/>
      <c r="H18" s="24"/>
      <c r="I18" s="67" t="s">
        <v>43</v>
      </c>
      <c r="J18" s="22"/>
      <c r="K18" s="67"/>
      <c r="L18" s="22"/>
      <c r="M18" s="67"/>
      <c r="N18" s="23"/>
      <c r="O18" s="67"/>
      <c r="P18" s="367"/>
      <c r="Q18" s="15"/>
      <c r="R18" s="30"/>
      <c r="S18" s="122"/>
      <c r="T18" s="25"/>
    </row>
    <row r="19" spans="1:20" ht="13.95" customHeight="1" x14ac:dyDescent="0.2">
      <c r="A19" s="140">
        <v>42690</v>
      </c>
      <c r="B19" s="218" t="s">
        <v>309</v>
      </c>
      <c r="C19" s="266"/>
      <c r="D19" s="27" t="s">
        <v>314</v>
      </c>
      <c r="E19" s="30" t="s">
        <v>42</v>
      </c>
      <c r="F19" s="24"/>
      <c r="G19" s="67" t="s">
        <v>44</v>
      </c>
      <c r="H19" s="24"/>
      <c r="I19" s="67" t="s">
        <v>43</v>
      </c>
      <c r="J19" s="22"/>
      <c r="K19" s="67" t="s">
        <v>44</v>
      </c>
      <c r="L19" s="22"/>
      <c r="M19" s="67" t="s">
        <v>44</v>
      </c>
      <c r="N19" s="23"/>
      <c r="O19" s="67" t="s">
        <v>44</v>
      </c>
      <c r="P19" s="367"/>
      <c r="Q19" s="15"/>
      <c r="R19" s="30">
        <v>4</v>
      </c>
      <c r="S19" s="122">
        <v>2</v>
      </c>
      <c r="T19" s="25"/>
    </row>
    <row r="20" spans="1:20" ht="13.95" customHeight="1" x14ac:dyDescent="0.2">
      <c r="A20" s="140">
        <v>42691</v>
      </c>
      <c r="B20" s="219"/>
      <c r="C20" s="143"/>
      <c r="D20" s="27" t="s">
        <v>316</v>
      </c>
      <c r="E20" s="30"/>
      <c r="F20" s="24"/>
      <c r="G20" s="67"/>
      <c r="H20" s="24"/>
      <c r="I20" s="67"/>
      <c r="J20" s="22"/>
      <c r="K20" s="67"/>
      <c r="L20" s="22"/>
      <c r="M20" s="67"/>
      <c r="N20" s="23"/>
      <c r="O20" s="67"/>
      <c r="P20" s="367"/>
      <c r="Q20" s="15"/>
      <c r="R20" s="30"/>
      <c r="S20" s="122"/>
      <c r="T20" s="25"/>
    </row>
    <row r="21" spans="1:20" ht="13.95" customHeight="1" x14ac:dyDescent="0.2">
      <c r="A21" s="140">
        <v>42692</v>
      </c>
      <c r="B21" s="219"/>
      <c r="C21" s="143"/>
      <c r="D21" s="27" t="s">
        <v>315</v>
      </c>
      <c r="E21" s="30"/>
      <c r="F21" s="24"/>
      <c r="G21" s="67"/>
      <c r="H21" s="24"/>
      <c r="I21" s="67"/>
      <c r="J21" s="22"/>
      <c r="K21" s="67"/>
      <c r="L21" s="22"/>
      <c r="M21" s="67"/>
      <c r="N21" s="23"/>
      <c r="O21" s="67"/>
      <c r="P21" s="367"/>
      <c r="Q21" s="15"/>
      <c r="R21" s="30"/>
      <c r="S21" s="122"/>
      <c r="T21" s="25"/>
    </row>
    <row r="22" spans="1:20" ht="13.95" customHeight="1" x14ac:dyDescent="0.2">
      <c r="A22" s="140">
        <v>42693</v>
      </c>
      <c r="B22" s="221" t="s">
        <v>310</v>
      </c>
      <c r="C22" s="143" t="s">
        <v>46</v>
      </c>
      <c r="D22" s="27" t="s">
        <v>177</v>
      </c>
      <c r="E22" s="30"/>
      <c r="F22" s="24"/>
      <c r="G22" s="67"/>
      <c r="H22" s="24"/>
      <c r="I22" s="67"/>
      <c r="J22" s="22"/>
      <c r="K22" s="67"/>
      <c r="L22" s="22"/>
      <c r="M22" s="67"/>
      <c r="N22" s="23"/>
      <c r="O22" s="67"/>
      <c r="P22" s="367"/>
      <c r="Q22" s="15"/>
      <c r="R22" s="30"/>
      <c r="S22" s="122"/>
      <c r="T22" s="25"/>
    </row>
    <row r="23" spans="1:20" ht="13.95" customHeight="1" x14ac:dyDescent="0.2">
      <c r="A23" s="140">
        <v>42694</v>
      </c>
      <c r="B23" s="218" t="s">
        <v>309</v>
      </c>
      <c r="C23" s="267"/>
      <c r="D23" s="27" t="s">
        <v>314</v>
      </c>
      <c r="E23" s="30" t="s">
        <v>368</v>
      </c>
      <c r="F23" s="24"/>
      <c r="G23" s="67" t="s">
        <v>369</v>
      </c>
      <c r="H23" s="24"/>
      <c r="I23" s="67" t="s">
        <v>370</v>
      </c>
      <c r="J23" s="22"/>
      <c r="K23" s="67" t="s">
        <v>369</v>
      </c>
      <c r="L23" s="22"/>
      <c r="M23" s="67"/>
      <c r="N23" s="23"/>
      <c r="O23" s="67" t="s">
        <v>369</v>
      </c>
      <c r="P23" s="367"/>
      <c r="Q23" s="15">
        <v>4</v>
      </c>
      <c r="R23" s="30"/>
      <c r="S23" s="122"/>
      <c r="T23" s="25"/>
    </row>
    <row r="24" spans="1:20" ht="13.95" customHeight="1" x14ac:dyDescent="0.2">
      <c r="A24" s="140">
        <v>42695</v>
      </c>
      <c r="B24" s="218" t="s">
        <v>309</v>
      </c>
      <c r="C24" s="267" t="s">
        <v>384</v>
      </c>
      <c r="D24" s="27" t="s">
        <v>317</v>
      </c>
      <c r="E24" s="30" t="s">
        <v>218</v>
      </c>
      <c r="F24" s="24"/>
      <c r="G24" s="67" t="s">
        <v>109</v>
      </c>
      <c r="H24" s="24"/>
      <c r="I24" s="67" t="s">
        <v>109</v>
      </c>
      <c r="J24" s="22"/>
      <c r="K24" s="67" t="s">
        <v>109</v>
      </c>
      <c r="L24" s="22"/>
      <c r="M24" s="67"/>
      <c r="N24" s="23"/>
      <c r="O24" s="67" t="s">
        <v>109</v>
      </c>
      <c r="P24" s="367"/>
      <c r="Q24" s="15"/>
      <c r="R24" s="30">
        <v>4</v>
      </c>
      <c r="S24" s="122"/>
      <c r="T24" s="25"/>
    </row>
    <row r="25" spans="1:20" ht="13.95" customHeight="1" x14ac:dyDescent="0.2">
      <c r="A25" s="140">
        <v>42696</v>
      </c>
      <c r="B25" s="218" t="s">
        <v>309</v>
      </c>
      <c r="C25" s="267"/>
      <c r="D25" s="27" t="s">
        <v>314</v>
      </c>
      <c r="E25" s="30" t="s">
        <v>218</v>
      </c>
      <c r="F25" s="24"/>
      <c r="G25" s="67"/>
      <c r="H25" s="24"/>
      <c r="I25" s="67" t="s">
        <v>109</v>
      </c>
      <c r="J25" s="22"/>
      <c r="K25" s="67"/>
      <c r="L25" s="22"/>
      <c r="M25" s="67"/>
      <c r="N25" s="23"/>
      <c r="O25" s="67"/>
      <c r="P25" s="367"/>
      <c r="Q25" s="15"/>
      <c r="R25" s="30"/>
      <c r="S25" s="122"/>
      <c r="T25" s="25"/>
    </row>
    <row r="26" spans="1:20" ht="13.95" customHeight="1" x14ac:dyDescent="0.2">
      <c r="A26" s="140">
        <v>42697</v>
      </c>
      <c r="B26" s="218" t="s">
        <v>309</v>
      </c>
      <c r="C26" s="267"/>
      <c r="D26" s="27" t="s">
        <v>224</v>
      </c>
      <c r="E26" s="30"/>
      <c r="F26" s="24"/>
      <c r="G26" s="67"/>
      <c r="H26" s="24"/>
      <c r="I26" s="67"/>
      <c r="J26" s="22"/>
      <c r="K26" s="67"/>
      <c r="L26" s="22"/>
      <c r="M26" s="67"/>
      <c r="N26" s="23"/>
      <c r="O26" s="67"/>
      <c r="P26" s="367"/>
      <c r="Q26" s="15"/>
      <c r="R26" s="30"/>
      <c r="S26" s="122"/>
      <c r="T26" s="25"/>
    </row>
    <row r="27" spans="1:20" ht="13.95" customHeight="1" x14ac:dyDescent="0.2">
      <c r="A27" s="140">
        <v>42698</v>
      </c>
      <c r="B27" s="219"/>
      <c r="C27" s="143"/>
      <c r="D27" s="27" t="s">
        <v>316</v>
      </c>
      <c r="E27" s="30"/>
      <c r="F27" s="24"/>
      <c r="G27" s="67"/>
      <c r="H27" s="24"/>
      <c r="I27" s="67"/>
      <c r="J27" s="22"/>
      <c r="K27" s="67"/>
      <c r="L27" s="22"/>
      <c r="M27" s="67"/>
      <c r="N27" s="23"/>
      <c r="O27" s="67"/>
      <c r="P27" s="367"/>
      <c r="Q27" s="15"/>
      <c r="R27" s="30"/>
      <c r="S27" s="122"/>
      <c r="T27" s="25"/>
    </row>
    <row r="28" spans="1:20" ht="13.95" customHeight="1" x14ac:dyDescent="0.2">
      <c r="A28" s="140">
        <v>42699</v>
      </c>
      <c r="B28" s="222" t="s">
        <v>304</v>
      </c>
      <c r="C28" s="143" t="s">
        <v>219</v>
      </c>
      <c r="D28" s="27" t="s">
        <v>93</v>
      </c>
      <c r="E28" s="30"/>
      <c r="F28" s="24"/>
      <c r="G28" s="67"/>
      <c r="H28" s="24"/>
      <c r="I28" s="67"/>
      <c r="J28" s="22"/>
      <c r="K28" s="67"/>
      <c r="L28" s="22"/>
      <c r="M28" s="67"/>
      <c r="N28" s="23"/>
      <c r="O28" s="67"/>
      <c r="P28" s="367"/>
      <c r="Q28" s="15"/>
      <c r="R28" s="30"/>
      <c r="S28" s="122"/>
      <c r="T28" s="25"/>
    </row>
    <row r="29" spans="1:20" ht="13.95" customHeight="1" x14ac:dyDescent="0.2">
      <c r="A29" s="140">
        <v>42700</v>
      </c>
      <c r="B29" s="224" t="s">
        <v>74</v>
      </c>
      <c r="C29" s="143"/>
      <c r="D29" s="27" t="s">
        <v>315</v>
      </c>
      <c r="E29" s="30"/>
      <c r="F29" s="24"/>
      <c r="G29" s="67"/>
      <c r="H29" s="24"/>
      <c r="I29" s="67"/>
      <c r="J29" s="22"/>
      <c r="K29" s="67"/>
      <c r="L29" s="22"/>
      <c r="M29" s="67"/>
      <c r="N29" s="23"/>
      <c r="O29" s="67"/>
      <c r="P29" s="367"/>
      <c r="Q29" s="15"/>
      <c r="R29" s="30"/>
      <c r="S29" s="122"/>
      <c r="T29" s="25"/>
    </row>
    <row r="30" spans="1:20" ht="13.95" customHeight="1" x14ac:dyDescent="0.2">
      <c r="A30" s="140">
        <v>42701</v>
      </c>
      <c r="B30" s="218" t="s">
        <v>309</v>
      </c>
      <c r="C30" s="263"/>
      <c r="D30" s="27" t="s">
        <v>92</v>
      </c>
      <c r="E30" s="30" t="s">
        <v>220</v>
      </c>
      <c r="F30" s="24"/>
      <c r="G30" s="67" t="s">
        <v>221</v>
      </c>
      <c r="H30" s="24"/>
      <c r="I30" s="67" t="s">
        <v>221</v>
      </c>
      <c r="J30" s="22"/>
      <c r="K30" s="67" t="s">
        <v>221</v>
      </c>
      <c r="L30" s="22"/>
      <c r="M30" s="67"/>
      <c r="N30" s="23"/>
      <c r="O30" s="67" t="s">
        <v>221</v>
      </c>
      <c r="P30" s="367"/>
      <c r="Q30" s="15">
        <v>5</v>
      </c>
      <c r="R30" s="30"/>
      <c r="S30" s="122"/>
      <c r="T30" s="25"/>
    </row>
    <row r="31" spans="1:20" ht="13.95" customHeight="1" x14ac:dyDescent="0.2">
      <c r="A31" s="140">
        <v>42702</v>
      </c>
      <c r="B31" s="218" t="s">
        <v>309</v>
      </c>
      <c r="C31" s="263" t="s">
        <v>205</v>
      </c>
      <c r="D31" s="27" t="s">
        <v>374</v>
      </c>
      <c r="E31" s="30" t="s">
        <v>354</v>
      </c>
      <c r="F31" s="24"/>
      <c r="G31" s="67" t="s">
        <v>354</v>
      </c>
      <c r="H31" s="24"/>
      <c r="I31" s="67" t="s">
        <v>354</v>
      </c>
      <c r="J31" s="22"/>
      <c r="K31" s="67" t="s">
        <v>354</v>
      </c>
      <c r="L31" s="22"/>
      <c r="M31" s="67"/>
      <c r="N31" s="23"/>
      <c r="O31" s="67" t="s">
        <v>354</v>
      </c>
      <c r="P31" s="367"/>
      <c r="Q31" s="15"/>
      <c r="R31" s="30"/>
      <c r="S31" s="122"/>
      <c r="T31" s="25"/>
    </row>
    <row r="32" spans="1:20" ht="13.95" customHeight="1" x14ac:dyDescent="0.2">
      <c r="A32" s="140">
        <v>42703</v>
      </c>
      <c r="B32" s="218" t="s">
        <v>309</v>
      </c>
      <c r="C32" s="263"/>
      <c r="D32" s="27" t="s">
        <v>355</v>
      </c>
      <c r="E32" s="30"/>
      <c r="F32" s="24"/>
      <c r="G32" s="67"/>
      <c r="H32" s="24"/>
      <c r="I32" s="67" t="s">
        <v>357</v>
      </c>
      <c r="J32" s="22"/>
      <c r="K32" s="67"/>
      <c r="L32" s="22"/>
      <c r="M32" s="67"/>
      <c r="N32" s="23"/>
      <c r="O32" s="67"/>
      <c r="P32" s="367"/>
      <c r="Q32" s="15"/>
      <c r="R32" s="30"/>
      <c r="S32" s="122"/>
      <c r="T32" s="25"/>
    </row>
    <row r="33" spans="1:20" ht="13.95" customHeight="1" x14ac:dyDescent="0.2">
      <c r="A33" s="140">
        <v>42704</v>
      </c>
      <c r="B33" s="218" t="s">
        <v>309</v>
      </c>
      <c r="C33" s="263"/>
      <c r="D33" s="27" t="s">
        <v>356</v>
      </c>
      <c r="E33" s="30" t="s">
        <v>358</v>
      </c>
      <c r="F33" s="24"/>
      <c r="G33" s="67" t="s">
        <v>359</v>
      </c>
      <c r="H33" s="24"/>
      <c r="I33" s="67" t="s">
        <v>358</v>
      </c>
      <c r="J33" s="22"/>
      <c r="K33" s="67" t="s">
        <v>359</v>
      </c>
      <c r="L33" s="22"/>
      <c r="M33" s="67"/>
      <c r="N33" s="23"/>
      <c r="O33" s="67" t="s">
        <v>359</v>
      </c>
      <c r="P33" s="367"/>
      <c r="Q33" s="15"/>
      <c r="R33" s="30"/>
      <c r="S33" s="122"/>
      <c r="T33" s="25" t="s">
        <v>360</v>
      </c>
    </row>
    <row r="34" spans="1:20" ht="13.95" customHeight="1" thickBot="1" x14ac:dyDescent="0.25">
      <c r="A34" s="144"/>
      <c r="B34" s="33"/>
      <c r="C34" s="253"/>
      <c r="D34" s="33"/>
      <c r="E34" s="33"/>
      <c r="F34" s="36"/>
      <c r="G34" s="68"/>
      <c r="H34" s="36"/>
      <c r="I34" s="68"/>
      <c r="J34" s="35"/>
      <c r="K34" s="68"/>
      <c r="L34" s="36"/>
      <c r="M34" s="68"/>
      <c r="N34" s="35"/>
      <c r="O34" s="68"/>
      <c r="P34" s="367"/>
      <c r="Q34" s="129"/>
      <c r="R34" s="34"/>
      <c r="S34" s="123"/>
      <c r="T34" s="37"/>
    </row>
    <row r="35" spans="1:20" s="39" customFormat="1" ht="13.95" customHeight="1" thickBot="1" x14ac:dyDescent="0.25">
      <c r="A35" s="38"/>
      <c r="D35" s="109" t="s">
        <v>254</v>
      </c>
      <c r="E35" s="64">
        <f t="shared" ref="E35:O35" si="0">COUNTIF(E4:E34,"Yes")</f>
        <v>10</v>
      </c>
      <c r="F35" s="65">
        <f t="shared" si="0"/>
        <v>0</v>
      </c>
      <c r="G35" s="69">
        <f t="shared" si="0"/>
        <v>8</v>
      </c>
      <c r="H35" s="65">
        <f t="shared" si="0"/>
        <v>0</v>
      </c>
      <c r="I35" s="65">
        <f t="shared" si="0"/>
        <v>8</v>
      </c>
      <c r="J35" s="64">
        <f t="shared" si="0"/>
        <v>0</v>
      </c>
      <c r="K35" s="65">
        <f t="shared" si="0"/>
        <v>8</v>
      </c>
      <c r="L35" s="65">
        <f t="shared" si="0"/>
        <v>0</v>
      </c>
      <c r="M35" s="65">
        <f t="shared" si="0"/>
        <v>1</v>
      </c>
      <c r="N35" s="65">
        <f t="shared" si="0"/>
        <v>0</v>
      </c>
      <c r="O35" s="113">
        <f t="shared" si="0"/>
        <v>7</v>
      </c>
      <c r="P35" s="367"/>
      <c r="Q35" s="112">
        <f>SUM(Q4:Q34)</f>
        <v>9</v>
      </c>
      <c r="R35" s="107">
        <f>SUM(R4:R34)</f>
        <v>12</v>
      </c>
      <c r="S35" s="107">
        <f>SUM(S4:S34)</f>
        <v>4</v>
      </c>
      <c r="T35" s="107" t="s">
        <v>68</v>
      </c>
    </row>
    <row r="36" spans="1:20" s="39" customFormat="1" ht="13.95" customHeight="1" x14ac:dyDescent="0.3">
      <c r="D36" s="110" t="s">
        <v>390</v>
      </c>
      <c r="E36" s="40">
        <f t="shared" ref="E36:O36" si="1">COUNTIF(E4:E34,"No")</f>
        <v>2</v>
      </c>
      <c r="F36" s="41">
        <f t="shared" si="1"/>
        <v>0</v>
      </c>
      <c r="G36" s="42">
        <f t="shared" si="1"/>
        <v>1</v>
      </c>
      <c r="H36" s="41">
        <f t="shared" si="1"/>
        <v>0</v>
      </c>
      <c r="I36" s="41">
        <f t="shared" si="1"/>
        <v>4</v>
      </c>
      <c r="J36" s="40">
        <f t="shared" si="1"/>
        <v>0</v>
      </c>
      <c r="K36" s="41">
        <f t="shared" si="1"/>
        <v>1</v>
      </c>
      <c r="L36" s="41">
        <f t="shared" si="1"/>
        <v>0</v>
      </c>
      <c r="M36" s="41">
        <f t="shared" si="1"/>
        <v>1</v>
      </c>
      <c r="N36" s="41">
        <f t="shared" si="1"/>
        <v>0</v>
      </c>
      <c r="O36" s="41">
        <f t="shared" si="1"/>
        <v>2</v>
      </c>
      <c r="P36" s="367"/>
      <c r="Q36"/>
      <c r="R36"/>
      <c r="S36"/>
    </row>
    <row r="37" spans="1:20" s="39" customFormat="1" ht="13.95" customHeight="1" x14ac:dyDescent="0.3">
      <c r="D37" s="110" t="s">
        <v>389</v>
      </c>
      <c r="E37" s="40">
        <f t="shared" ref="E37:O37" si="2">COUNTIF(E4:E34,"mod")</f>
        <v>2</v>
      </c>
      <c r="F37" s="41">
        <f t="shared" si="2"/>
        <v>0</v>
      </c>
      <c r="G37" s="42">
        <f t="shared" si="2"/>
        <v>2</v>
      </c>
      <c r="H37" s="41">
        <f t="shared" si="2"/>
        <v>0</v>
      </c>
      <c r="I37" s="41">
        <f t="shared" si="2"/>
        <v>3</v>
      </c>
      <c r="J37" s="40">
        <f t="shared" si="2"/>
        <v>0</v>
      </c>
      <c r="K37" s="41">
        <f t="shared" si="2"/>
        <v>2</v>
      </c>
      <c r="L37" s="41">
        <f t="shared" si="2"/>
        <v>0</v>
      </c>
      <c r="M37" s="41">
        <f t="shared" si="2"/>
        <v>0</v>
      </c>
      <c r="N37" s="41">
        <f t="shared" si="2"/>
        <v>0</v>
      </c>
      <c r="O37" s="41">
        <f t="shared" si="2"/>
        <v>2</v>
      </c>
      <c r="P37" s="367"/>
      <c r="Q37"/>
      <c r="R37"/>
      <c r="S37"/>
    </row>
    <row r="38" spans="1:20" s="49" customFormat="1" ht="14.25" customHeight="1" thickBot="1" x14ac:dyDescent="0.35">
      <c r="A38" s="43"/>
      <c r="B38" s="44"/>
      <c r="C38" s="44"/>
      <c r="D38" s="111" t="s">
        <v>112</v>
      </c>
      <c r="E38" s="46">
        <f>(E35+E37)/(E35+E36+E37)</f>
        <v>0.8571428571428571</v>
      </c>
      <c r="F38" s="47" t="e">
        <f>(F35+F37)/(F35+F36+F37)</f>
        <v>#DIV/0!</v>
      </c>
      <c r="G38" s="48">
        <f t="shared" ref="G38:I38" si="3">(G35+G37)/(G35+G36+G37)</f>
        <v>0.90909090909090906</v>
      </c>
      <c r="H38" s="47" t="e">
        <f t="shared" si="3"/>
        <v>#DIV/0!</v>
      </c>
      <c r="I38" s="47">
        <f t="shared" si="3"/>
        <v>0.73333333333333328</v>
      </c>
      <c r="J38" s="46" t="e">
        <f>(J35+J37)/(J35+J36+J37)</f>
        <v>#DIV/0!</v>
      </c>
      <c r="K38" s="47">
        <f t="shared" ref="K38:M38" si="4">(K35+K37)/(K35+K36+K37)</f>
        <v>0.90909090909090906</v>
      </c>
      <c r="L38" s="47" t="e">
        <f t="shared" si="4"/>
        <v>#DIV/0!</v>
      </c>
      <c r="M38" s="47">
        <f t="shared" si="4"/>
        <v>0.5</v>
      </c>
      <c r="N38" s="47" t="e">
        <f>(N35+N37)/(N35+N36+N37)</f>
        <v>#DIV/0!</v>
      </c>
      <c r="O38" s="47">
        <f>(O35+O37)/(O35+O36+O37)</f>
        <v>0.81818181818181823</v>
      </c>
      <c r="P38" s="367"/>
      <c r="Q38"/>
      <c r="R38"/>
      <c r="S38"/>
    </row>
    <row r="39" spans="1:20" s="49" customFormat="1" ht="14.25" customHeight="1" thickBot="1" x14ac:dyDescent="0.35">
      <c r="A39" s="43"/>
      <c r="B39" s="44"/>
      <c r="C39" s="44"/>
      <c r="D39" s="45"/>
      <c r="E39" s="83" t="s">
        <v>68</v>
      </c>
      <c r="F39" s="360">
        <f>(F35+G35+F37+G37)/(F35+G35+F36+G36+F37+G37)</f>
        <v>0.90909090909090906</v>
      </c>
      <c r="G39" s="361"/>
      <c r="H39" s="360">
        <f>(H35+I35+H37+I37)/(H35+I35+H36+I36+H37+I37)</f>
        <v>0.73333333333333328</v>
      </c>
      <c r="I39" s="361"/>
      <c r="J39" s="360">
        <f>(J35+K35+J37+K37)/(J35+K35+J36+K36+J37+K37)</f>
        <v>0.90909090909090906</v>
      </c>
      <c r="K39" s="361"/>
      <c r="L39" s="360">
        <f t="shared" ref="L39" si="5">(L35+M35+L37+M37)/(L35+M35+L36+M36+L37+M37)</f>
        <v>0.5</v>
      </c>
      <c r="M39" s="361"/>
      <c r="N39" s="360">
        <f>(N35+O35+N37+O37)/(N35+O35+N36+O36+N37+O37)</f>
        <v>0.81818181818181823</v>
      </c>
      <c r="O39" s="361"/>
      <c r="P39" s="368"/>
    </row>
    <row r="40" spans="1:20" ht="13.95" customHeight="1" thickBot="1" x14ac:dyDescent="0.3">
      <c r="B40" s="50" t="s">
        <v>391</v>
      </c>
      <c r="Q40" s="15"/>
    </row>
    <row r="41" spans="1:20" ht="13.95" customHeight="1" x14ac:dyDescent="0.25">
      <c r="B41" s="51" t="s">
        <v>69</v>
      </c>
      <c r="C41" s="357" t="s">
        <v>68</v>
      </c>
      <c r="D41" s="52" t="s">
        <v>362</v>
      </c>
      <c r="E41" s="53">
        <f>COUNTIF(D4:D34,"T")</f>
        <v>13</v>
      </c>
      <c r="F41" s="15"/>
      <c r="Q41" s="15"/>
    </row>
    <row r="42" spans="1:20" ht="13.95" customHeight="1" x14ac:dyDescent="0.25">
      <c r="B42" s="54" t="s">
        <v>67</v>
      </c>
      <c r="C42" s="358"/>
      <c r="D42" s="55" t="s">
        <v>273</v>
      </c>
      <c r="E42" s="56">
        <f>COUNTIF(D4:D34,"R")</f>
        <v>10</v>
      </c>
      <c r="F42" s="15"/>
      <c r="Q42" s="15"/>
    </row>
    <row r="43" spans="1:20" ht="13.95" customHeight="1" x14ac:dyDescent="0.25">
      <c r="B43" s="57" t="s">
        <v>272</v>
      </c>
      <c r="C43" s="358"/>
      <c r="D43" s="55" t="s">
        <v>274</v>
      </c>
      <c r="E43" s="56">
        <f>COUNTIF(D4:D34,"C")</f>
        <v>4</v>
      </c>
      <c r="F43" s="15"/>
      <c r="Q43" s="15"/>
    </row>
    <row r="44" spans="1:20" ht="13.95" customHeight="1" thickBot="1" x14ac:dyDescent="0.3">
      <c r="B44" s="58" t="s">
        <v>374</v>
      </c>
      <c r="C44" s="359"/>
      <c r="D44" s="59" t="s">
        <v>275</v>
      </c>
      <c r="E44" s="60">
        <f>COUNTIF(D4:D34,"M")</f>
        <v>3</v>
      </c>
      <c r="F44" s="15"/>
      <c r="Q44" s="15"/>
    </row>
    <row r="45" spans="1:20" ht="13.95" customHeight="1" x14ac:dyDescent="0.25">
      <c r="C45" s="61"/>
    </row>
  </sheetData>
  <mergeCells count="16">
    <mergeCell ref="C41:C44"/>
    <mergeCell ref="Y1:Z1"/>
    <mergeCell ref="A2:D2"/>
    <mergeCell ref="E2:E3"/>
    <mergeCell ref="F2:G2"/>
    <mergeCell ref="H2:I2"/>
    <mergeCell ref="J2:K2"/>
    <mergeCell ref="L2:M2"/>
    <mergeCell ref="N2:O2"/>
    <mergeCell ref="P2:P39"/>
    <mergeCell ref="Q2:S2"/>
    <mergeCell ref="F39:G39"/>
    <mergeCell ref="H39:I39"/>
    <mergeCell ref="J39:K39"/>
    <mergeCell ref="L39:M39"/>
    <mergeCell ref="N39:O39"/>
  </mergeCells>
  <phoneticPr fontId="8" type="noConversion"/>
  <conditionalFormatting sqref="E4:O4 Q4:S4">
    <cfRule type="expression" dxfId="689" priority="68">
      <formula>($D$4="C")</formula>
    </cfRule>
    <cfRule type="expression" dxfId="688" priority="69">
      <formula>($D$4="R")</formula>
    </cfRule>
  </conditionalFormatting>
  <conditionalFormatting sqref="E4:O34">
    <cfRule type="expression" dxfId="687" priority="1">
      <formula>NOT(ISERROR(SEARCH("MOD",E4)))</formula>
    </cfRule>
    <cfRule type="expression" dxfId="686" priority="2">
      <formula>NOT(ISERROR(SEARCH("NO",E4)))</formula>
    </cfRule>
    <cfRule type="expression" dxfId="685" priority="3">
      <formula>NOT(ISERROR(SEARCH("YES",E4)))</formula>
    </cfRule>
  </conditionalFormatting>
  <conditionalFormatting sqref="D4:D34">
    <cfRule type="expression" dxfId="684" priority="59">
      <formula>NOT(ISERROR(SEARCH("M",D4)))</formula>
    </cfRule>
    <cfRule type="expression" dxfId="683" priority="60">
      <formula>NOT(ISERROR(SEARCH("C",D4)))</formula>
    </cfRule>
    <cfRule type="expression" dxfId="682" priority="61">
      <formula>NOT(ISERROR(SEARCH("R",D4)))</formula>
    </cfRule>
    <cfRule type="expression" dxfId="681" priority="62">
      <formula>NOT(ISERROR(SEARCH("T",D4)))</formula>
    </cfRule>
  </conditionalFormatting>
  <conditionalFormatting sqref="E5:O5 Q5:S5">
    <cfRule type="expression" dxfId="680" priority="66">
      <formula>($D$5="C")</formula>
    </cfRule>
    <cfRule type="expression" dxfId="679" priority="67">
      <formula>($D$5="R")</formula>
    </cfRule>
  </conditionalFormatting>
  <conditionalFormatting sqref="E6:O6 Q6:S6">
    <cfRule type="expression" dxfId="678" priority="64">
      <formula>($D$6="R")</formula>
    </cfRule>
    <cfRule type="expression" dxfId="677" priority="65">
      <formula>($D$6="C")</formula>
    </cfRule>
  </conditionalFormatting>
  <conditionalFormatting sqref="E7:O7 Q7:S7">
    <cfRule type="expression" dxfId="676" priority="58">
      <formula>($D$7="C")</formula>
    </cfRule>
    <cfRule type="expression" dxfId="675" priority="63">
      <formula>($D$7="R")</formula>
    </cfRule>
  </conditionalFormatting>
  <conditionalFormatting sqref="E8:O8 Q8:S8">
    <cfRule type="expression" dxfId="674" priority="56">
      <formula>($D$8="C")</formula>
    </cfRule>
    <cfRule type="expression" dxfId="673" priority="57">
      <formula>($D$8="R")</formula>
    </cfRule>
  </conditionalFormatting>
  <conditionalFormatting sqref="E9:O9 Q9:S9">
    <cfRule type="expression" dxfId="672" priority="54">
      <formula>($D$9="R")</formula>
    </cfRule>
    <cfRule type="expression" dxfId="671" priority="55">
      <formula>($D$9="C")</formula>
    </cfRule>
  </conditionalFormatting>
  <conditionalFormatting sqref="E10:O10 Q10:S10">
    <cfRule type="expression" dxfId="670" priority="52">
      <formula>($D$10="R")</formula>
    </cfRule>
    <cfRule type="expression" dxfId="669" priority="53">
      <formula>($D$10="C")</formula>
    </cfRule>
  </conditionalFormatting>
  <conditionalFormatting sqref="E11:O11 Q11:S11">
    <cfRule type="expression" dxfId="668" priority="48">
      <formula>($D$11="C")</formula>
    </cfRule>
    <cfRule type="expression" dxfId="667" priority="50">
      <formula>($D$11="R")</formula>
    </cfRule>
  </conditionalFormatting>
  <conditionalFormatting sqref="E12:O12 Q12:S12">
    <cfRule type="expression" dxfId="666" priority="46">
      <formula>($D$12="C")</formula>
    </cfRule>
    <cfRule type="expression" dxfId="665" priority="47">
      <formula>($D$12="R")</formula>
    </cfRule>
  </conditionalFormatting>
  <conditionalFormatting sqref="E13:O13 Q13:S13">
    <cfRule type="expression" dxfId="664" priority="24">
      <formula>($D$13="C")</formula>
    </cfRule>
    <cfRule type="expression" dxfId="663" priority="45">
      <formula>($D$13="R")</formula>
    </cfRule>
  </conditionalFormatting>
  <conditionalFormatting sqref="E14:O14 Q14:S14">
    <cfRule type="expression" dxfId="662" priority="23">
      <formula>($D$14="C")</formula>
    </cfRule>
    <cfRule type="expression" dxfId="661" priority="44">
      <formula>($D$14="R")</formula>
    </cfRule>
  </conditionalFormatting>
  <conditionalFormatting sqref="E15:O15 Q15:S15">
    <cfRule type="expression" dxfId="660" priority="22">
      <formula>($D$15="C")</formula>
    </cfRule>
    <cfRule type="expression" dxfId="659" priority="43">
      <formula>($D$15="R")</formula>
    </cfRule>
  </conditionalFormatting>
  <conditionalFormatting sqref="E16:O16 Q16:S16">
    <cfRule type="expression" dxfId="658" priority="21">
      <formula>($D$16="C")</formula>
    </cfRule>
    <cfRule type="expression" dxfId="657" priority="42">
      <formula>($D$16="R")</formula>
    </cfRule>
  </conditionalFormatting>
  <conditionalFormatting sqref="E17:O17 Q17:S17">
    <cfRule type="expression" dxfId="656" priority="20">
      <formula>($D$17="C")</formula>
    </cfRule>
    <cfRule type="expression" dxfId="655" priority="41">
      <formula>($D$17="R")</formula>
    </cfRule>
  </conditionalFormatting>
  <conditionalFormatting sqref="E18:O18 Q18:S18">
    <cfRule type="expression" dxfId="654" priority="19">
      <formula>($D$18="C")</formula>
    </cfRule>
    <cfRule type="expression" dxfId="653" priority="40">
      <formula>($D$18="R")</formula>
    </cfRule>
  </conditionalFormatting>
  <conditionalFormatting sqref="E19:O19 Q19:S19">
    <cfRule type="expression" dxfId="652" priority="18">
      <formula>($D$19="C")</formula>
    </cfRule>
    <cfRule type="expression" dxfId="651" priority="39">
      <formula>($D$19="R")</formula>
    </cfRule>
  </conditionalFormatting>
  <conditionalFormatting sqref="E20:O20 Q20:S20">
    <cfRule type="expression" dxfId="650" priority="17">
      <formula>($D$20="C")</formula>
    </cfRule>
    <cfRule type="expression" dxfId="649" priority="38">
      <formula>($D$20="R")</formula>
    </cfRule>
  </conditionalFormatting>
  <conditionalFormatting sqref="E21:O21 Q21:S21">
    <cfRule type="expression" dxfId="648" priority="16">
      <formula>($D$21="C")</formula>
    </cfRule>
    <cfRule type="expression" dxfId="647" priority="37">
      <formula>($D$21="R")</formula>
    </cfRule>
  </conditionalFormatting>
  <conditionalFormatting sqref="E22:O22 Q22:S22">
    <cfRule type="expression" dxfId="646" priority="36">
      <formula>($D$22="R")</formula>
    </cfRule>
    <cfRule type="expression" dxfId="645" priority="49">
      <formula>($D$22="C")</formula>
    </cfRule>
  </conditionalFormatting>
  <conditionalFormatting sqref="E23:O23 Q23:S23">
    <cfRule type="expression" dxfId="644" priority="15">
      <formula>($D$23="C")</formula>
    </cfRule>
    <cfRule type="expression" dxfId="643" priority="35">
      <formula>($D$23="R")</formula>
    </cfRule>
  </conditionalFormatting>
  <conditionalFormatting sqref="E24:O24 Q24:S24">
    <cfRule type="expression" dxfId="642" priority="14">
      <formula>($D$24="C")</formula>
    </cfRule>
    <cfRule type="expression" dxfId="641" priority="51">
      <formula>($D$24="R")</formula>
    </cfRule>
  </conditionalFormatting>
  <conditionalFormatting sqref="E25:O25 Q25:S25">
    <cfRule type="expression" dxfId="640" priority="13">
      <formula>($D$25="C")</formula>
    </cfRule>
    <cfRule type="expression" dxfId="639" priority="34">
      <formula>($D$25="R")</formula>
    </cfRule>
  </conditionalFormatting>
  <conditionalFormatting sqref="E26:O26 Q26:S26">
    <cfRule type="expression" dxfId="638" priority="12">
      <formula>($D$26="C")</formula>
    </cfRule>
    <cfRule type="expression" dxfId="637" priority="33">
      <formula>($D$26="R")</formula>
    </cfRule>
  </conditionalFormatting>
  <conditionalFormatting sqref="E27:O27 Q27:S27">
    <cfRule type="expression" dxfId="636" priority="11">
      <formula>($D$27="C")</formula>
    </cfRule>
    <cfRule type="expression" dxfId="635" priority="32">
      <formula>($D$27="R")</formula>
    </cfRule>
  </conditionalFormatting>
  <conditionalFormatting sqref="E28:O28 Q28:S28">
    <cfRule type="expression" dxfId="634" priority="10">
      <formula>($D$28="C")</formula>
    </cfRule>
    <cfRule type="expression" dxfId="633" priority="31">
      <formula>($D$28="R")</formula>
    </cfRule>
  </conditionalFormatting>
  <conditionalFormatting sqref="E29:O29 Q29:S29">
    <cfRule type="expression" dxfId="632" priority="9">
      <formula>($D$29="C")</formula>
    </cfRule>
    <cfRule type="expression" dxfId="631" priority="30">
      <formula>($D$29="R")</formula>
    </cfRule>
  </conditionalFormatting>
  <conditionalFormatting sqref="E30:O30 Q30:S30">
    <cfRule type="expression" dxfId="630" priority="8">
      <formula>($D$30="C")</formula>
    </cfRule>
    <cfRule type="expression" dxfId="629" priority="29">
      <formula>($D$30="R")</formula>
    </cfRule>
  </conditionalFormatting>
  <conditionalFormatting sqref="E31:O31 Q31:S31">
    <cfRule type="expression" dxfId="628" priority="7">
      <formula>($D$31="C")</formula>
    </cfRule>
    <cfRule type="expression" dxfId="627" priority="28">
      <formula>($D$31="R")</formula>
    </cfRule>
  </conditionalFormatting>
  <conditionalFormatting sqref="E32:O32 Q32:S32">
    <cfRule type="expression" dxfId="626" priority="6">
      <formula>($D$32="C")</formula>
    </cfRule>
    <cfRule type="expression" dxfId="625" priority="27">
      <formula>($D$32="R")</formula>
    </cfRule>
  </conditionalFormatting>
  <conditionalFormatting sqref="E33:O33 Q33:S33">
    <cfRule type="expression" dxfId="624" priority="5">
      <formula>($D$33="C")</formula>
    </cfRule>
    <cfRule type="expression" dxfId="623" priority="26">
      <formula>($D$33="R")</formula>
    </cfRule>
  </conditionalFormatting>
  <conditionalFormatting sqref="E34:O34 Q34:S34">
    <cfRule type="expression" dxfId="622" priority="4">
      <formula>($D$34="C")</formula>
    </cfRule>
    <cfRule type="expression" dxfId="621" priority="25">
      <formula>($D$34="R")</formula>
    </cfRule>
  </conditionalFormatting>
  <dataValidations count="2">
    <dataValidation type="list" allowBlank="1" showInputMessage="1" showErrorMessage="1" sqref="D4:D34" xr:uid="{00000000-0002-0000-0400-000000000000}">
      <formula1>$Z$2:$Z$6</formula1>
    </dataValidation>
    <dataValidation type="list" allowBlank="1" showInputMessage="1" showErrorMessage="1" sqref="E4:O34" xr:uid="{00000000-0002-0000-0400-000001000000}">
      <formula1>$Y$2:$Y$5</formula1>
    </dataValidation>
  </dataValidations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Z45"/>
  <sheetViews>
    <sheetView workbookViewId="0">
      <selection activeCell="O20" sqref="O20"/>
    </sheetView>
  </sheetViews>
  <sheetFormatPr defaultColWidth="8.77734375" defaultRowHeight="13.95" customHeight="1" x14ac:dyDescent="0.25"/>
  <cols>
    <col min="1" max="1" width="16.6640625" style="11" customWidth="1"/>
    <col min="2" max="2" width="11.33203125" style="12" customWidth="1"/>
    <col min="3" max="3" width="13.77734375" style="12" customWidth="1"/>
    <col min="4" max="4" width="10.6640625" style="13" bestFit="1" customWidth="1"/>
    <col min="5" max="6" width="9.33203125" style="14" customWidth="1"/>
    <col min="7" max="15" width="8.77734375" style="15"/>
    <col min="16" max="16" width="3.44140625" style="15" customWidth="1"/>
    <col min="17" max="17" width="13.6640625" style="1" customWidth="1"/>
    <col min="18" max="19" width="13.6640625" style="16" customWidth="1"/>
    <col min="20" max="20" width="36.109375" style="16" customWidth="1"/>
    <col min="21" max="16384" width="8.77734375" style="16"/>
  </cols>
  <sheetData>
    <row r="1" spans="1:26" ht="9.75" customHeight="1" thickBot="1" x14ac:dyDescent="0.3">
      <c r="E1" s="15"/>
      <c r="F1" s="15"/>
      <c r="O1" s="16"/>
      <c r="P1" s="16"/>
      <c r="Q1" s="16"/>
      <c r="Y1" s="355" t="s">
        <v>130</v>
      </c>
      <c r="Z1" s="355"/>
    </row>
    <row r="2" spans="1:26" ht="21.75" customHeight="1" thickBot="1" x14ac:dyDescent="0.25">
      <c r="A2" s="362" t="s">
        <v>217</v>
      </c>
      <c r="B2" s="363"/>
      <c r="C2" s="363"/>
      <c r="D2" s="363"/>
      <c r="E2" s="364" t="s">
        <v>136</v>
      </c>
      <c r="F2" s="356" t="s">
        <v>376</v>
      </c>
      <c r="G2" s="354"/>
      <c r="H2" s="353" t="s">
        <v>10</v>
      </c>
      <c r="I2" s="354"/>
      <c r="J2" s="356" t="s">
        <v>270</v>
      </c>
      <c r="K2" s="353"/>
      <c r="L2" s="356" t="s">
        <v>278</v>
      </c>
      <c r="M2" s="354"/>
      <c r="N2" s="356" t="s">
        <v>271</v>
      </c>
      <c r="O2" s="354"/>
      <c r="P2" s="366"/>
      <c r="Q2" s="353" t="s">
        <v>137</v>
      </c>
      <c r="R2" s="353"/>
      <c r="S2" s="354"/>
      <c r="Y2" s="86"/>
      <c r="Z2" s="87"/>
    </row>
    <row r="3" spans="1:26" ht="13.95" customHeight="1" thickBot="1" x14ac:dyDescent="0.3">
      <c r="A3" s="138" t="s">
        <v>373</v>
      </c>
      <c r="B3" s="17" t="s">
        <v>372</v>
      </c>
      <c r="C3" s="17" t="s">
        <v>28</v>
      </c>
      <c r="D3" s="17" t="s">
        <v>307</v>
      </c>
      <c r="E3" s="365"/>
      <c r="F3" s="108" t="s">
        <v>193</v>
      </c>
      <c r="G3" s="114" t="s">
        <v>306</v>
      </c>
      <c r="H3" s="119" t="s">
        <v>193</v>
      </c>
      <c r="I3" s="114" t="s">
        <v>306</v>
      </c>
      <c r="J3" s="108" t="s">
        <v>193</v>
      </c>
      <c r="K3" s="126" t="s">
        <v>306</v>
      </c>
      <c r="L3" s="119" t="s">
        <v>193</v>
      </c>
      <c r="M3" s="114" t="s">
        <v>306</v>
      </c>
      <c r="N3" s="108" t="s">
        <v>193</v>
      </c>
      <c r="O3" s="114" t="s">
        <v>306</v>
      </c>
      <c r="P3" s="367"/>
      <c r="Q3" s="127" t="s">
        <v>363</v>
      </c>
      <c r="R3" s="115" t="s">
        <v>364</v>
      </c>
      <c r="S3" s="120" t="s">
        <v>187</v>
      </c>
      <c r="T3" s="18" t="s">
        <v>375</v>
      </c>
      <c r="Y3" s="88" t="s">
        <v>63</v>
      </c>
      <c r="Z3" s="89" t="s">
        <v>69</v>
      </c>
    </row>
    <row r="4" spans="1:26" ht="13.95" customHeight="1" x14ac:dyDescent="0.2">
      <c r="A4" s="134">
        <v>371423</v>
      </c>
      <c r="B4" s="238" t="s">
        <v>297</v>
      </c>
      <c r="C4" s="21"/>
      <c r="D4" s="228" t="s">
        <v>346</v>
      </c>
      <c r="E4" s="21"/>
      <c r="F4" s="229"/>
      <c r="G4" s="66"/>
      <c r="H4" s="229"/>
      <c r="I4" s="66"/>
      <c r="J4" s="230"/>
      <c r="K4" s="66"/>
      <c r="L4" s="230"/>
      <c r="M4" s="66"/>
      <c r="N4" s="230"/>
      <c r="O4" s="66"/>
      <c r="P4" s="367"/>
      <c r="Q4" s="128"/>
      <c r="R4" s="72"/>
      <c r="S4" s="121"/>
      <c r="T4" s="25"/>
      <c r="Y4" s="88" t="s">
        <v>64</v>
      </c>
      <c r="Z4" s="89" t="s">
        <v>61</v>
      </c>
    </row>
    <row r="5" spans="1:26" ht="13.95" customHeight="1" thickBot="1" x14ac:dyDescent="0.25">
      <c r="A5" s="135">
        <v>371424</v>
      </c>
      <c r="B5" s="239" t="s">
        <v>297</v>
      </c>
      <c r="C5" s="210"/>
      <c r="D5" s="231" t="s">
        <v>346</v>
      </c>
      <c r="E5" s="29"/>
      <c r="F5" s="232"/>
      <c r="G5" s="67"/>
      <c r="H5" s="232"/>
      <c r="I5" s="67"/>
      <c r="J5" s="233"/>
      <c r="K5" s="67"/>
      <c r="L5" s="233"/>
      <c r="M5" s="67"/>
      <c r="N5" s="233"/>
      <c r="O5" s="67"/>
      <c r="P5" s="367"/>
      <c r="Q5" s="15"/>
      <c r="R5" s="30"/>
      <c r="S5" s="122"/>
      <c r="T5" s="25"/>
      <c r="Y5" s="90" t="s">
        <v>65</v>
      </c>
      <c r="Z5" s="89" t="s">
        <v>62</v>
      </c>
    </row>
    <row r="6" spans="1:26" ht="13.95" customHeight="1" thickBot="1" x14ac:dyDescent="0.25">
      <c r="A6" s="135">
        <v>371425</v>
      </c>
      <c r="B6" s="208" t="s">
        <v>48</v>
      </c>
      <c r="C6" s="29"/>
      <c r="D6" s="231" t="s">
        <v>57</v>
      </c>
      <c r="E6" s="29"/>
      <c r="F6" s="232"/>
      <c r="G6" s="67"/>
      <c r="H6" s="232"/>
      <c r="I6" s="67"/>
      <c r="J6" s="233"/>
      <c r="K6" s="67"/>
      <c r="L6" s="233"/>
      <c r="M6" s="67"/>
      <c r="N6" s="233"/>
      <c r="O6" s="67"/>
      <c r="P6" s="367"/>
      <c r="Q6" s="15"/>
      <c r="R6" s="30"/>
      <c r="S6" s="122"/>
      <c r="T6" s="25"/>
      <c r="Z6" s="91" t="s">
        <v>374</v>
      </c>
    </row>
    <row r="7" spans="1:26" ht="13.95" customHeight="1" x14ac:dyDescent="0.2">
      <c r="A7" s="135">
        <v>371426</v>
      </c>
      <c r="B7" s="207" t="s">
        <v>309</v>
      </c>
      <c r="C7" s="132"/>
      <c r="D7" s="231" t="s">
        <v>314</v>
      </c>
      <c r="E7" s="29" t="s">
        <v>342</v>
      </c>
      <c r="F7" s="232"/>
      <c r="G7" s="67" t="s">
        <v>343</v>
      </c>
      <c r="H7" s="232"/>
      <c r="I7" s="67" t="s">
        <v>343</v>
      </c>
      <c r="J7" s="233"/>
      <c r="K7" s="67" t="s">
        <v>343</v>
      </c>
      <c r="L7" s="233"/>
      <c r="M7" s="67"/>
      <c r="N7" s="233"/>
      <c r="O7" s="67" t="s">
        <v>342</v>
      </c>
      <c r="P7" s="367"/>
      <c r="Q7" s="15"/>
      <c r="R7" s="30"/>
      <c r="S7" s="122"/>
      <c r="T7" s="25"/>
    </row>
    <row r="8" spans="1:26" ht="13.95" customHeight="1" x14ac:dyDescent="0.2">
      <c r="A8" s="135">
        <v>371427</v>
      </c>
      <c r="B8" s="207" t="s">
        <v>309</v>
      </c>
      <c r="C8" s="132" t="s">
        <v>198</v>
      </c>
      <c r="D8" s="231" t="s">
        <v>299</v>
      </c>
      <c r="E8" s="29" t="s">
        <v>345</v>
      </c>
      <c r="F8" s="232"/>
      <c r="G8" s="67" t="s">
        <v>344</v>
      </c>
      <c r="H8" s="232"/>
      <c r="I8" s="67" t="s">
        <v>344</v>
      </c>
      <c r="J8" s="233"/>
      <c r="K8" s="67" t="s">
        <v>344</v>
      </c>
      <c r="L8" s="233"/>
      <c r="M8" s="67"/>
      <c r="N8" s="233"/>
      <c r="O8" s="67" t="s">
        <v>344</v>
      </c>
      <c r="P8" s="367"/>
      <c r="Q8" s="15"/>
      <c r="R8" s="30">
        <v>2</v>
      </c>
      <c r="S8" s="122">
        <v>3</v>
      </c>
      <c r="T8" s="25"/>
    </row>
    <row r="9" spans="1:26" ht="13.95" customHeight="1" x14ac:dyDescent="0.2">
      <c r="A9" s="135">
        <v>371428</v>
      </c>
      <c r="B9" s="207" t="s">
        <v>309</v>
      </c>
      <c r="C9" s="132" t="s">
        <v>94</v>
      </c>
      <c r="D9" s="231" t="s">
        <v>314</v>
      </c>
      <c r="E9" s="29"/>
      <c r="F9" s="232"/>
      <c r="G9" s="67"/>
      <c r="H9" s="232"/>
      <c r="I9" s="67" t="s">
        <v>347</v>
      </c>
      <c r="J9" s="233"/>
      <c r="K9" s="67"/>
      <c r="L9" s="233"/>
      <c r="M9" s="67"/>
      <c r="N9" s="233"/>
      <c r="O9" s="67"/>
      <c r="P9" s="367"/>
      <c r="Q9" s="15"/>
      <c r="R9" s="30"/>
      <c r="S9" s="122"/>
      <c r="T9" s="25"/>
    </row>
    <row r="10" spans="1:26" ht="13.95" customHeight="1" x14ac:dyDescent="0.2">
      <c r="A10" s="135">
        <v>371429</v>
      </c>
      <c r="B10" s="207" t="s">
        <v>309</v>
      </c>
      <c r="C10" s="132"/>
      <c r="D10" s="231" t="s">
        <v>314</v>
      </c>
      <c r="E10" s="29" t="s">
        <v>164</v>
      </c>
      <c r="F10" s="232"/>
      <c r="G10" s="67" t="s">
        <v>164</v>
      </c>
      <c r="H10" s="232"/>
      <c r="I10" s="67" t="s">
        <v>165</v>
      </c>
      <c r="J10" s="233"/>
      <c r="K10" s="67" t="s">
        <v>166</v>
      </c>
      <c r="L10" s="233"/>
      <c r="M10" s="67" t="s">
        <v>168</v>
      </c>
      <c r="N10" s="234"/>
      <c r="O10" s="67" t="s">
        <v>167</v>
      </c>
      <c r="P10" s="367"/>
      <c r="Q10" s="15"/>
      <c r="R10" s="30"/>
      <c r="S10" s="122"/>
      <c r="T10" s="25" t="s">
        <v>169</v>
      </c>
    </row>
    <row r="11" spans="1:26" ht="13.95" customHeight="1" x14ac:dyDescent="0.2">
      <c r="A11" s="135">
        <v>371430</v>
      </c>
      <c r="B11" s="208"/>
      <c r="C11" s="29"/>
      <c r="D11" s="231" t="s">
        <v>300</v>
      </c>
      <c r="E11" s="29"/>
      <c r="F11" s="232"/>
      <c r="G11" s="67"/>
      <c r="H11" s="232"/>
      <c r="I11" s="67"/>
      <c r="J11" s="233"/>
      <c r="K11" s="67"/>
      <c r="L11" s="233"/>
      <c r="M11" s="67"/>
      <c r="N11" s="234"/>
      <c r="O11" s="67"/>
      <c r="P11" s="367"/>
      <c r="Q11" s="15"/>
      <c r="R11" s="30"/>
      <c r="S11" s="122"/>
      <c r="T11" s="25"/>
    </row>
    <row r="12" spans="1:26" ht="13.95" customHeight="1" x14ac:dyDescent="0.2">
      <c r="A12" s="135">
        <v>371431</v>
      </c>
      <c r="B12" s="208"/>
      <c r="C12" s="29"/>
      <c r="D12" s="231" t="s">
        <v>315</v>
      </c>
      <c r="E12" s="29"/>
      <c r="F12" s="232"/>
      <c r="G12" s="67"/>
      <c r="H12" s="232"/>
      <c r="I12" s="67"/>
      <c r="J12" s="233"/>
      <c r="K12" s="67"/>
      <c r="L12" s="233"/>
      <c r="M12" s="67"/>
      <c r="N12" s="234"/>
      <c r="O12" s="67"/>
      <c r="P12" s="367"/>
      <c r="Q12" s="15"/>
      <c r="R12" s="30"/>
      <c r="S12" s="122"/>
      <c r="T12" s="25"/>
    </row>
    <row r="13" spans="1:26" ht="13.95" customHeight="1" x14ac:dyDescent="0.2">
      <c r="A13" s="135">
        <v>371432</v>
      </c>
      <c r="B13" s="240" t="s">
        <v>298</v>
      </c>
      <c r="C13" s="29" t="s">
        <v>170</v>
      </c>
      <c r="D13" s="231" t="s">
        <v>93</v>
      </c>
      <c r="E13" s="29"/>
      <c r="F13" s="232"/>
      <c r="G13" s="67"/>
      <c r="H13" s="232"/>
      <c r="I13" s="67"/>
      <c r="J13" s="233"/>
      <c r="K13" s="67"/>
      <c r="L13" s="233"/>
      <c r="M13" s="67"/>
      <c r="N13" s="234"/>
      <c r="O13" s="67"/>
      <c r="P13" s="367"/>
      <c r="Q13" s="15"/>
      <c r="R13" s="30"/>
      <c r="S13" s="122"/>
      <c r="T13" s="25"/>
    </row>
    <row r="14" spans="1:26" ht="13.95" customHeight="1" x14ac:dyDescent="0.2">
      <c r="A14" s="135">
        <v>371433</v>
      </c>
      <c r="B14" s="207" t="s">
        <v>309</v>
      </c>
      <c r="C14" s="133"/>
      <c r="D14" s="231" t="s">
        <v>314</v>
      </c>
      <c r="E14" s="29" t="s">
        <v>165</v>
      </c>
      <c r="F14" s="232"/>
      <c r="G14" s="67" t="s">
        <v>166</v>
      </c>
      <c r="H14" s="232"/>
      <c r="I14" s="67" t="s">
        <v>166</v>
      </c>
      <c r="J14" s="233"/>
      <c r="K14" s="67" t="s">
        <v>166</v>
      </c>
      <c r="L14" s="233"/>
      <c r="M14" s="67"/>
      <c r="N14" s="234"/>
      <c r="O14" s="67" t="s">
        <v>166</v>
      </c>
      <c r="P14" s="367"/>
      <c r="Q14" s="15">
        <v>5</v>
      </c>
      <c r="R14" s="30">
        <v>1</v>
      </c>
      <c r="S14" s="122"/>
      <c r="T14" s="25"/>
    </row>
    <row r="15" spans="1:26" ht="13.95" customHeight="1" x14ac:dyDescent="0.2">
      <c r="A15" s="135">
        <v>371434</v>
      </c>
      <c r="B15" s="207" t="s">
        <v>309</v>
      </c>
      <c r="C15" s="133" t="s">
        <v>384</v>
      </c>
      <c r="D15" s="231" t="s">
        <v>314</v>
      </c>
      <c r="E15" s="29" t="s">
        <v>171</v>
      </c>
      <c r="F15" s="232"/>
      <c r="G15" s="67" t="s">
        <v>165</v>
      </c>
      <c r="H15" s="232"/>
      <c r="I15" s="67" t="s">
        <v>165</v>
      </c>
      <c r="J15" s="233"/>
      <c r="K15" s="67"/>
      <c r="L15" s="233"/>
      <c r="M15" s="67"/>
      <c r="N15" s="234"/>
      <c r="O15" s="67" t="s">
        <v>171</v>
      </c>
      <c r="P15" s="367"/>
      <c r="Q15" s="15"/>
      <c r="R15" s="30">
        <v>4</v>
      </c>
      <c r="S15" s="122">
        <v>4</v>
      </c>
      <c r="T15" s="25"/>
    </row>
    <row r="16" spans="1:26" ht="13.95" customHeight="1" x14ac:dyDescent="0.2">
      <c r="A16" s="135">
        <v>371435</v>
      </c>
      <c r="B16" s="207" t="s">
        <v>309</v>
      </c>
      <c r="C16" s="133"/>
      <c r="D16" s="231" t="s">
        <v>314</v>
      </c>
      <c r="E16" s="29"/>
      <c r="F16" s="232"/>
      <c r="G16" s="67"/>
      <c r="H16" s="232"/>
      <c r="I16" s="67" t="s">
        <v>172</v>
      </c>
      <c r="J16" s="233"/>
      <c r="K16" s="67"/>
      <c r="L16" s="233"/>
      <c r="M16" s="67"/>
      <c r="N16" s="234"/>
      <c r="O16" s="67"/>
      <c r="P16" s="367"/>
      <c r="Q16" s="15"/>
      <c r="R16" s="30"/>
      <c r="S16" s="122"/>
      <c r="T16" s="25"/>
    </row>
    <row r="17" spans="1:20" ht="13.95" customHeight="1" x14ac:dyDescent="0.2">
      <c r="A17" s="135">
        <v>371436</v>
      </c>
      <c r="B17" s="207" t="s">
        <v>309</v>
      </c>
      <c r="C17" s="133"/>
      <c r="D17" s="231" t="s">
        <v>92</v>
      </c>
      <c r="E17" s="29" t="s">
        <v>138</v>
      </c>
      <c r="F17" s="232"/>
      <c r="G17" s="67" t="s">
        <v>139</v>
      </c>
      <c r="H17" s="232"/>
      <c r="I17" s="67" t="s">
        <v>138</v>
      </c>
      <c r="J17" s="233"/>
      <c r="K17" s="67" t="s">
        <v>139</v>
      </c>
      <c r="L17" s="233"/>
      <c r="M17" s="67" t="s">
        <v>139</v>
      </c>
      <c r="N17" s="234"/>
      <c r="O17" s="67" t="s">
        <v>139</v>
      </c>
      <c r="P17" s="367"/>
      <c r="Q17" s="15"/>
      <c r="R17" s="30"/>
      <c r="S17" s="122"/>
      <c r="T17" s="25"/>
    </row>
    <row r="18" spans="1:20" ht="13.95" customHeight="1" x14ac:dyDescent="0.2">
      <c r="A18" s="135">
        <v>371437</v>
      </c>
      <c r="B18" s="208"/>
      <c r="C18" s="29"/>
      <c r="D18" s="231" t="s">
        <v>301</v>
      </c>
      <c r="E18" s="29"/>
      <c r="F18" s="232"/>
      <c r="G18" s="67"/>
      <c r="H18" s="232"/>
      <c r="I18" s="67"/>
      <c r="J18" s="233"/>
      <c r="K18" s="67"/>
      <c r="L18" s="233"/>
      <c r="M18" s="67"/>
      <c r="N18" s="234"/>
      <c r="O18" s="67"/>
      <c r="P18" s="367"/>
      <c r="Q18" s="15"/>
      <c r="R18" s="30"/>
      <c r="S18" s="122"/>
      <c r="T18" s="25"/>
    </row>
    <row r="19" spans="1:20" ht="13.95" customHeight="1" x14ac:dyDescent="0.2">
      <c r="A19" s="135">
        <v>371438</v>
      </c>
      <c r="B19" s="208"/>
      <c r="C19" s="29"/>
      <c r="D19" s="231" t="s">
        <v>351</v>
      </c>
      <c r="E19" s="29"/>
      <c r="F19" s="232"/>
      <c r="G19" s="67"/>
      <c r="H19" s="232"/>
      <c r="I19" s="67"/>
      <c r="J19" s="233"/>
      <c r="K19" s="67"/>
      <c r="L19" s="233"/>
      <c r="M19" s="67"/>
      <c r="N19" s="234"/>
      <c r="O19" s="67"/>
      <c r="P19" s="367"/>
      <c r="Q19" s="15"/>
      <c r="R19" s="30"/>
      <c r="S19" s="122"/>
      <c r="T19" s="25"/>
    </row>
    <row r="20" spans="1:20" ht="13.95" customHeight="1" x14ac:dyDescent="0.2">
      <c r="A20" s="135">
        <v>371439</v>
      </c>
      <c r="B20" s="208"/>
      <c r="C20" s="29"/>
      <c r="D20" s="231" t="s">
        <v>315</v>
      </c>
      <c r="E20" s="29"/>
      <c r="F20" s="232"/>
      <c r="G20" s="67"/>
      <c r="H20" s="232"/>
      <c r="I20" s="67"/>
      <c r="J20" s="233"/>
      <c r="K20" s="67"/>
      <c r="L20" s="233"/>
      <c r="M20" s="67"/>
      <c r="N20" s="234"/>
      <c r="O20" s="67"/>
      <c r="P20" s="367"/>
      <c r="Q20" s="15"/>
      <c r="R20" s="30"/>
      <c r="S20" s="122"/>
      <c r="T20" s="25"/>
    </row>
    <row r="21" spans="1:20" ht="13.95" customHeight="1" x14ac:dyDescent="0.2">
      <c r="A21" s="135">
        <v>371440</v>
      </c>
      <c r="B21" s="207" t="s">
        <v>309</v>
      </c>
      <c r="C21" s="227"/>
      <c r="D21" s="231" t="s">
        <v>92</v>
      </c>
      <c r="E21" s="29" t="s">
        <v>266</v>
      </c>
      <c r="F21" s="232"/>
      <c r="G21" s="67" t="s">
        <v>268</v>
      </c>
      <c r="H21" s="232"/>
      <c r="I21" s="67" t="s">
        <v>268</v>
      </c>
      <c r="J21" s="233"/>
      <c r="K21" s="67" t="s">
        <v>267</v>
      </c>
      <c r="L21" s="233"/>
      <c r="M21" s="67"/>
      <c r="N21" s="234"/>
      <c r="O21" s="67" t="s">
        <v>267</v>
      </c>
      <c r="P21" s="367"/>
      <c r="Q21" s="15"/>
      <c r="R21" s="30"/>
      <c r="S21" s="122"/>
      <c r="T21" s="25"/>
    </row>
    <row r="22" spans="1:20" ht="13.95" customHeight="1" x14ac:dyDescent="0.2">
      <c r="A22" s="135">
        <v>371441</v>
      </c>
      <c r="B22" s="207" t="s">
        <v>309</v>
      </c>
      <c r="C22" s="227" t="s">
        <v>205</v>
      </c>
      <c r="D22" s="231" t="s">
        <v>92</v>
      </c>
      <c r="E22" s="29" t="s">
        <v>267</v>
      </c>
      <c r="F22" s="232"/>
      <c r="G22" s="67" t="s">
        <v>267</v>
      </c>
      <c r="H22" s="232"/>
      <c r="I22" s="67" t="s">
        <v>267</v>
      </c>
      <c r="J22" s="233"/>
      <c r="K22" s="67" t="s">
        <v>268</v>
      </c>
      <c r="L22" s="233"/>
      <c r="M22" s="67"/>
      <c r="N22" s="234"/>
      <c r="O22" s="67" t="s">
        <v>268</v>
      </c>
      <c r="P22" s="367"/>
      <c r="Q22" s="15"/>
      <c r="R22" s="30"/>
      <c r="S22" s="122"/>
      <c r="T22" s="25"/>
    </row>
    <row r="23" spans="1:20" ht="13.95" customHeight="1" x14ac:dyDescent="0.2">
      <c r="A23" s="135">
        <v>371442</v>
      </c>
      <c r="B23" s="207" t="s">
        <v>309</v>
      </c>
      <c r="C23" s="227"/>
      <c r="D23" s="231" t="s">
        <v>92</v>
      </c>
      <c r="E23" s="29"/>
      <c r="F23" s="232"/>
      <c r="G23" s="67"/>
      <c r="H23" s="232"/>
      <c r="I23" s="67"/>
      <c r="J23" s="233"/>
      <c r="K23" s="67"/>
      <c r="L23" s="233"/>
      <c r="M23" s="67"/>
      <c r="N23" s="234"/>
      <c r="O23" s="67"/>
      <c r="P23" s="367"/>
      <c r="Q23" s="15"/>
      <c r="R23" s="30"/>
      <c r="S23" s="122"/>
      <c r="T23" s="25"/>
    </row>
    <row r="24" spans="1:20" ht="13.95" customHeight="1" x14ac:dyDescent="0.2">
      <c r="A24" s="135">
        <v>371443</v>
      </c>
      <c r="B24" s="207" t="s">
        <v>309</v>
      </c>
      <c r="C24" s="227"/>
      <c r="D24" s="231" t="s">
        <v>314</v>
      </c>
      <c r="E24" s="29" t="s">
        <v>266</v>
      </c>
      <c r="F24" s="232"/>
      <c r="G24" s="67" t="s">
        <v>268</v>
      </c>
      <c r="H24" s="232"/>
      <c r="I24" s="67" t="s">
        <v>268</v>
      </c>
      <c r="J24" s="233"/>
      <c r="K24" s="67" t="s">
        <v>268</v>
      </c>
      <c r="L24" s="233"/>
      <c r="M24" s="67" t="s">
        <v>268</v>
      </c>
      <c r="N24" s="234"/>
      <c r="O24" s="67" t="s">
        <v>268</v>
      </c>
      <c r="P24" s="367"/>
      <c r="Q24" s="15"/>
      <c r="R24" s="30"/>
      <c r="S24" s="122"/>
      <c r="T24" s="25"/>
    </row>
    <row r="25" spans="1:20" ht="13.95" customHeight="1" x14ac:dyDescent="0.2">
      <c r="A25" s="135">
        <v>371444</v>
      </c>
      <c r="B25" s="208"/>
      <c r="C25" s="29"/>
      <c r="D25" s="231" t="s">
        <v>315</v>
      </c>
      <c r="E25" s="29"/>
      <c r="F25" s="232"/>
      <c r="G25" s="67"/>
      <c r="H25" s="232"/>
      <c r="I25" s="67"/>
      <c r="J25" s="233"/>
      <c r="K25" s="67"/>
      <c r="L25" s="233"/>
      <c r="M25" s="67"/>
      <c r="N25" s="234"/>
      <c r="O25" s="67"/>
      <c r="P25" s="367"/>
      <c r="Q25" s="15"/>
      <c r="R25" s="30"/>
      <c r="S25" s="122"/>
      <c r="T25" s="25"/>
    </row>
    <row r="26" spans="1:20" ht="13.95" customHeight="1" x14ac:dyDescent="0.2">
      <c r="A26" s="135">
        <v>371445</v>
      </c>
      <c r="B26" s="208"/>
      <c r="C26" s="29"/>
      <c r="D26" s="231" t="s">
        <v>315</v>
      </c>
      <c r="E26" s="29"/>
      <c r="F26" s="232"/>
      <c r="G26" s="67"/>
      <c r="H26" s="232"/>
      <c r="I26" s="67"/>
      <c r="J26" s="233"/>
      <c r="K26" s="67"/>
      <c r="L26" s="233"/>
      <c r="M26" s="67"/>
      <c r="N26" s="234"/>
      <c r="O26" s="67"/>
      <c r="P26" s="367"/>
      <c r="Q26" s="15"/>
      <c r="R26" s="30"/>
      <c r="S26" s="122"/>
      <c r="T26" s="25"/>
    </row>
    <row r="27" spans="1:20" ht="13.95" customHeight="1" x14ac:dyDescent="0.2">
      <c r="A27" s="135">
        <v>371446</v>
      </c>
      <c r="B27" s="208"/>
      <c r="C27" s="29"/>
      <c r="D27" s="231" t="s">
        <v>315</v>
      </c>
      <c r="E27" s="29"/>
      <c r="F27" s="232"/>
      <c r="G27" s="67"/>
      <c r="H27" s="232"/>
      <c r="I27" s="67"/>
      <c r="J27" s="233"/>
      <c r="K27" s="67"/>
      <c r="L27" s="233"/>
      <c r="M27" s="67"/>
      <c r="N27" s="234"/>
      <c r="O27" s="67"/>
      <c r="P27" s="367"/>
      <c r="Q27" s="15"/>
      <c r="R27" s="30"/>
      <c r="S27" s="122"/>
      <c r="T27" s="25"/>
    </row>
    <row r="28" spans="1:20" ht="13.95" customHeight="1" x14ac:dyDescent="0.2">
      <c r="A28" s="135">
        <v>371447</v>
      </c>
      <c r="B28" s="208"/>
      <c r="C28" s="29"/>
      <c r="D28" s="231" t="s">
        <v>315</v>
      </c>
      <c r="E28" s="29"/>
      <c r="F28" s="232"/>
      <c r="G28" s="67"/>
      <c r="H28" s="232"/>
      <c r="I28" s="67"/>
      <c r="J28" s="233"/>
      <c r="K28" s="67"/>
      <c r="L28" s="233"/>
      <c r="M28" s="67"/>
      <c r="N28" s="234"/>
      <c r="O28" s="67"/>
      <c r="P28" s="367"/>
      <c r="Q28" s="15"/>
      <c r="R28" s="30"/>
      <c r="S28" s="122"/>
      <c r="T28" s="25"/>
    </row>
    <row r="29" spans="1:20" ht="13.95" customHeight="1" x14ac:dyDescent="0.2">
      <c r="A29" s="135">
        <v>371448</v>
      </c>
      <c r="B29" s="208"/>
      <c r="C29" s="29"/>
      <c r="D29" s="231" t="s">
        <v>315</v>
      </c>
      <c r="E29" s="29"/>
      <c r="F29" s="232"/>
      <c r="G29" s="67"/>
      <c r="H29" s="232"/>
      <c r="I29" s="67"/>
      <c r="J29" s="233"/>
      <c r="K29" s="67"/>
      <c r="L29" s="233"/>
      <c r="M29" s="67"/>
      <c r="N29" s="234"/>
      <c r="O29" s="67"/>
      <c r="P29" s="367"/>
      <c r="Q29" s="15"/>
      <c r="R29" s="30"/>
      <c r="S29" s="122"/>
      <c r="T29" s="25"/>
    </row>
    <row r="30" spans="1:20" ht="13.95" customHeight="1" x14ac:dyDescent="0.2">
      <c r="A30" s="135">
        <v>371449</v>
      </c>
      <c r="B30" s="205" t="s">
        <v>352</v>
      </c>
      <c r="C30" s="215"/>
      <c r="D30" s="231" t="s">
        <v>314</v>
      </c>
      <c r="E30" s="29"/>
      <c r="F30" s="232"/>
      <c r="G30" s="67"/>
      <c r="H30" s="232"/>
      <c r="I30" s="67"/>
      <c r="J30" s="233"/>
      <c r="K30" s="67"/>
      <c r="L30" s="233"/>
      <c r="M30" s="67"/>
      <c r="N30" s="234"/>
      <c r="O30" s="67"/>
      <c r="P30" s="367"/>
      <c r="Q30" s="15"/>
      <c r="R30" s="30"/>
      <c r="S30" s="122"/>
      <c r="T30" s="25"/>
    </row>
    <row r="31" spans="1:20" ht="13.95" customHeight="1" x14ac:dyDescent="0.2">
      <c r="A31" s="135">
        <v>371450</v>
      </c>
      <c r="B31" s="205" t="s">
        <v>352</v>
      </c>
      <c r="C31" s="215" t="s">
        <v>9</v>
      </c>
      <c r="D31" s="231" t="s">
        <v>314</v>
      </c>
      <c r="E31" s="29"/>
      <c r="F31" s="232"/>
      <c r="G31" s="67"/>
      <c r="H31" s="232"/>
      <c r="I31" s="67"/>
      <c r="J31" s="233"/>
      <c r="K31" s="67"/>
      <c r="L31" s="233"/>
      <c r="M31" s="67"/>
      <c r="N31" s="234"/>
      <c r="O31" s="67"/>
      <c r="P31" s="367"/>
      <c r="Q31" s="15"/>
      <c r="R31" s="30"/>
      <c r="S31" s="122"/>
      <c r="T31" s="25"/>
    </row>
    <row r="32" spans="1:20" ht="13.95" customHeight="1" x14ac:dyDescent="0.2">
      <c r="A32" s="135">
        <v>371451</v>
      </c>
      <c r="B32" s="205" t="s">
        <v>352</v>
      </c>
      <c r="C32" s="215" t="s">
        <v>202</v>
      </c>
      <c r="D32" s="231" t="s">
        <v>314</v>
      </c>
      <c r="E32" s="29" t="s">
        <v>138</v>
      </c>
      <c r="F32" s="232"/>
      <c r="G32" s="67" t="s">
        <v>139</v>
      </c>
      <c r="H32" s="232"/>
      <c r="I32" s="67"/>
      <c r="J32" s="233"/>
      <c r="K32" s="67" t="s">
        <v>139</v>
      </c>
      <c r="L32" s="233"/>
      <c r="M32" s="67"/>
      <c r="N32" s="234"/>
      <c r="O32" s="67" t="s">
        <v>139</v>
      </c>
      <c r="P32" s="367"/>
      <c r="Q32" s="15"/>
      <c r="R32" s="30"/>
      <c r="S32" s="122"/>
      <c r="T32" s="25"/>
    </row>
    <row r="33" spans="1:20" ht="13.95" customHeight="1" x14ac:dyDescent="0.2">
      <c r="A33" s="135">
        <v>371452</v>
      </c>
      <c r="B33" s="205" t="s">
        <v>352</v>
      </c>
      <c r="C33" s="215"/>
      <c r="D33" s="231" t="s">
        <v>314</v>
      </c>
      <c r="E33" s="29" t="s">
        <v>144</v>
      </c>
      <c r="F33" s="232"/>
      <c r="G33" s="67" t="s">
        <v>138</v>
      </c>
      <c r="H33" s="232"/>
      <c r="I33" s="67" t="s">
        <v>139</v>
      </c>
      <c r="J33" s="233"/>
      <c r="K33" s="67" t="s">
        <v>138</v>
      </c>
      <c r="L33" s="233"/>
      <c r="M33" s="67"/>
      <c r="N33" s="234"/>
      <c r="O33" s="67" t="s">
        <v>144</v>
      </c>
      <c r="P33" s="367"/>
      <c r="Q33" s="15"/>
      <c r="R33" s="30"/>
      <c r="S33" s="122"/>
      <c r="T33" s="25"/>
    </row>
    <row r="34" spans="1:20" ht="13.95" customHeight="1" thickBot="1" x14ac:dyDescent="0.25">
      <c r="A34" s="136">
        <v>371453</v>
      </c>
      <c r="B34" s="241"/>
      <c r="C34" s="146"/>
      <c r="D34" s="235" t="s">
        <v>315</v>
      </c>
      <c r="E34" s="235"/>
      <c r="F34" s="236"/>
      <c r="G34" s="68"/>
      <c r="H34" s="236"/>
      <c r="I34" s="68"/>
      <c r="J34" s="237"/>
      <c r="K34" s="68"/>
      <c r="L34" s="236"/>
      <c r="M34" s="68"/>
      <c r="N34" s="237"/>
      <c r="O34" s="68"/>
      <c r="P34" s="367"/>
      <c r="Q34" s="129"/>
      <c r="R34" s="34"/>
      <c r="S34" s="123"/>
      <c r="T34" s="37"/>
    </row>
    <row r="35" spans="1:20" s="39" customFormat="1" ht="13.95" customHeight="1" thickBot="1" x14ac:dyDescent="0.25">
      <c r="A35" s="38"/>
      <c r="D35" s="109" t="s">
        <v>254</v>
      </c>
      <c r="E35" s="64">
        <f t="shared" ref="E35:O35" si="0">COUNTIF(E4:E34,"Yes")</f>
        <v>7</v>
      </c>
      <c r="F35" s="65">
        <f t="shared" si="0"/>
        <v>0</v>
      </c>
      <c r="G35" s="69">
        <f t="shared" si="0"/>
        <v>7</v>
      </c>
      <c r="H35" s="65">
        <f t="shared" si="0"/>
        <v>0</v>
      </c>
      <c r="I35" s="65">
        <f t="shared" si="0"/>
        <v>6</v>
      </c>
      <c r="J35" s="64">
        <f t="shared" si="0"/>
        <v>0</v>
      </c>
      <c r="K35" s="65">
        <f t="shared" si="0"/>
        <v>6</v>
      </c>
      <c r="L35" s="65">
        <f t="shared" si="0"/>
        <v>0</v>
      </c>
      <c r="M35" s="65">
        <f t="shared" si="0"/>
        <v>2</v>
      </c>
      <c r="N35" s="65">
        <f t="shared" si="0"/>
        <v>0</v>
      </c>
      <c r="O35" s="113">
        <f t="shared" si="0"/>
        <v>6</v>
      </c>
      <c r="P35" s="367"/>
      <c r="Q35" s="112">
        <f>SUM(Q4:Q34)</f>
        <v>5</v>
      </c>
      <c r="R35" s="107">
        <f>SUM(R4:R34)</f>
        <v>7</v>
      </c>
      <c r="S35" s="107">
        <f>SUM(S4:S34)</f>
        <v>7</v>
      </c>
      <c r="T35" s="107" t="s">
        <v>68</v>
      </c>
    </row>
    <row r="36" spans="1:20" s="39" customFormat="1" ht="13.95" customHeight="1" x14ac:dyDescent="0.3">
      <c r="D36" s="110" t="s">
        <v>390</v>
      </c>
      <c r="E36" s="40">
        <f t="shared" ref="E36:O36" si="1">COUNTIF(E4:E34,"No")</f>
        <v>4</v>
      </c>
      <c r="F36" s="41">
        <f t="shared" si="1"/>
        <v>0</v>
      </c>
      <c r="G36" s="42">
        <f t="shared" si="1"/>
        <v>4</v>
      </c>
      <c r="H36" s="41">
        <f t="shared" si="1"/>
        <v>0</v>
      </c>
      <c r="I36" s="41">
        <f t="shared" si="1"/>
        <v>6</v>
      </c>
      <c r="J36" s="40">
        <f t="shared" si="1"/>
        <v>0</v>
      </c>
      <c r="K36" s="41">
        <f t="shared" si="1"/>
        <v>4</v>
      </c>
      <c r="L36" s="41">
        <f t="shared" si="1"/>
        <v>0</v>
      </c>
      <c r="M36" s="41">
        <f t="shared" si="1"/>
        <v>1</v>
      </c>
      <c r="N36" s="41">
        <f t="shared" si="1"/>
        <v>0</v>
      </c>
      <c r="O36" s="41">
        <f t="shared" si="1"/>
        <v>4</v>
      </c>
      <c r="P36" s="367"/>
      <c r="Q36"/>
      <c r="R36"/>
      <c r="S36"/>
    </row>
    <row r="37" spans="1:20" s="39" customFormat="1" ht="13.95" customHeight="1" x14ac:dyDescent="0.3">
      <c r="D37" s="110" t="s">
        <v>389</v>
      </c>
      <c r="E37" s="40">
        <f t="shared" ref="E37:O37" si="2">COUNTIF(E4:E34,"mod")</f>
        <v>0</v>
      </c>
      <c r="F37" s="41">
        <f t="shared" si="2"/>
        <v>0</v>
      </c>
      <c r="G37" s="42">
        <f t="shared" si="2"/>
        <v>0</v>
      </c>
      <c r="H37" s="41">
        <f t="shared" si="2"/>
        <v>0</v>
      </c>
      <c r="I37" s="41">
        <f t="shared" si="2"/>
        <v>0</v>
      </c>
      <c r="J37" s="40">
        <f t="shared" si="2"/>
        <v>0</v>
      </c>
      <c r="K37" s="41">
        <f t="shared" si="2"/>
        <v>0</v>
      </c>
      <c r="L37" s="41">
        <f t="shared" si="2"/>
        <v>0</v>
      </c>
      <c r="M37" s="41">
        <f t="shared" si="2"/>
        <v>0</v>
      </c>
      <c r="N37" s="41">
        <f t="shared" si="2"/>
        <v>0</v>
      </c>
      <c r="O37" s="41">
        <f t="shared" si="2"/>
        <v>1</v>
      </c>
      <c r="P37" s="367"/>
      <c r="Q37"/>
      <c r="R37"/>
      <c r="S37"/>
    </row>
    <row r="38" spans="1:20" s="49" customFormat="1" ht="14.25" customHeight="1" thickBot="1" x14ac:dyDescent="0.35">
      <c r="A38" s="43"/>
      <c r="B38" s="44"/>
      <c r="C38" s="44"/>
      <c r="D38" s="111" t="s">
        <v>112</v>
      </c>
      <c r="E38" s="46">
        <f>(E35+E37)/(E35+E36+E37)</f>
        <v>0.63636363636363635</v>
      </c>
      <c r="F38" s="47" t="e">
        <f>(F35+F37)/(F35+F36+F37)</f>
        <v>#DIV/0!</v>
      </c>
      <c r="G38" s="48">
        <f t="shared" ref="G38:I38" si="3">(G35+G37)/(G35+G36+G37)</f>
        <v>0.63636363636363635</v>
      </c>
      <c r="H38" s="47" t="e">
        <f t="shared" si="3"/>
        <v>#DIV/0!</v>
      </c>
      <c r="I38" s="47">
        <f t="shared" si="3"/>
        <v>0.5</v>
      </c>
      <c r="J38" s="46" t="e">
        <f>(J35+J37)/(J35+J36+J37)</f>
        <v>#DIV/0!</v>
      </c>
      <c r="K38" s="47">
        <f t="shared" ref="K38:M38" si="4">(K35+K37)/(K35+K36+K37)</f>
        <v>0.6</v>
      </c>
      <c r="L38" s="47" t="e">
        <f t="shared" si="4"/>
        <v>#DIV/0!</v>
      </c>
      <c r="M38" s="47">
        <f t="shared" si="4"/>
        <v>0.66666666666666663</v>
      </c>
      <c r="N38" s="47" t="e">
        <f>(N35+N37)/(N35+N36+N37)</f>
        <v>#DIV/0!</v>
      </c>
      <c r="O38" s="47">
        <f>(O35+O37)/(O35+O36+O37)</f>
        <v>0.63636363636363635</v>
      </c>
      <c r="P38" s="367"/>
      <c r="Q38"/>
      <c r="R38"/>
      <c r="S38"/>
    </row>
    <row r="39" spans="1:20" s="49" customFormat="1" ht="14.25" customHeight="1" thickBot="1" x14ac:dyDescent="0.35">
      <c r="A39" s="43"/>
      <c r="B39" s="44"/>
      <c r="C39" s="44"/>
      <c r="D39" s="45"/>
      <c r="E39" s="83" t="s">
        <v>68</v>
      </c>
      <c r="F39" s="360">
        <f>(F35+G35+F37+G37)/(F35+G35+F36+G36+F37+G37)</f>
        <v>0.63636363636363635</v>
      </c>
      <c r="G39" s="361"/>
      <c r="H39" s="360">
        <f>(H35+I35+H37+I37)/(H35+I35+H36+I36+H37+I37)</f>
        <v>0.5</v>
      </c>
      <c r="I39" s="361"/>
      <c r="J39" s="360">
        <f>(J35+K35+J37+K37)/(J35+K35+J36+K36+J37+K37)</f>
        <v>0.6</v>
      </c>
      <c r="K39" s="361"/>
      <c r="L39" s="360">
        <f t="shared" ref="L39" si="5">(L35+M35+L37+M37)/(L35+M35+L36+M36+L37+M37)</f>
        <v>0.66666666666666663</v>
      </c>
      <c r="M39" s="361"/>
      <c r="N39" s="360">
        <f>(N35+O35+N37+O37)/(N35+O35+N36+O36+N37+O37)</f>
        <v>0.63636363636363635</v>
      </c>
      <c r="O39" s="361"/>
      <c r="P39" s="368"/>
    </row>
    <row r="40" spans="1:20" ht="13.95" customHeight="1" thickBot="1" x14ac:dyDescent="0.3">
      <c r="B40" s="50" t="s">
        <v>391</v>
      </c>
      <c r="Q40" s="15"/>
    </row>
    <row r="41" spans="1:20" ht="13.95" customHeight="1" x14ac:dyDescent="0.25">
      <c r="B41" s="51" t="s">
        <v>69</v>
      </c>
      <c r="C41" s="357" t="s">
        <v>68</v>
      </c>
      <c r="D41" s="52" t="s">
        <v>362</v>
      </c>
      <c r="E41" s="53">
        <f>COUNTIF(D4:D34,"T")</f>
        <v>16</v>
      </c>
      <c r="F41" s="15"/>
      <c r="Q41" s="15"/>
    </row>
    <row r="42" spans="1:20" ht="13.95" customHeight="1" x14ac:dyDescent="0.25">
      <c r="B42" s="54" t="s">
        <v>67</v>
      </c>
      <c r="C42" s="358"/>
      <c r="D42" s="55" t="s">
        <v>273</v>
      </c>
      <c r="E42" s="56">
        <f>COUNTIF(D4:D34,"R")</f>
        <v>14</v>
      </c>
      <c r="F42" s="15"/>
      <c r="Q42" s="15"/>
    </row>
    <row r="43" spans="1:20" ht="13.95" customHeight="1" x14ac:dyDescent="0.25">
      <c r="B43" s="57" t="s">
        <v>272</v>
      </c>
      <c r="C43" s="358"/>
      <c r="D43" s="55" t="s">
        <v>274</v>
      </c>
      <c r="E43" s="56">
        <f>COUNTIF(D4:D34,"C")</f>
        <v>1</v>
      </c>
      <c r="F43" s="15"/>
      <c r="Q43" s="15"/>
    </row>
    <row r="44" spans="1:20" ht="13.95" customHeight="1" thickBot="1" x14ac:dyDescent="0.3">
      <c r="B44" s="58" t="s">
        <v>374</v>
      </c>
      <c r="C44" s="359"/>
      <c r="D44" s="59" t="s">
        <v>275</v>
      </c>
      <c r="E44" s="60">
        <f>COUNTIF(D4:D34,"M")</f>
        <v>0</v>
      </c>
      <c r="F44" s="15"/>
      <c r="Q44" s="15"/>
    </row>
    <row r="45" spans="1:20" ht="13.95" customHeight="1" x14ac:dyDescent="0.25">
      <c r="C45" s="61"/>
    </row>
  </sheetData>
  <mergeCells count="16">
    <mergeCell ref="C41:C44"/>
    <mergeCell ref="Y1:Z1"/>
    <mergeCell ref="A2:D2"/>
    <mergeCell ref="E2:E3"/>
    <mergeCell ref="F2:G2"/>
    <mergeCell ref="H2:I2"/>
    <mergeCell ref="J2:K2"/>
    <mergeCell ref="L2:M2"/>
    <mergeCell ref="N2:O2"/>
    <mergeCell ref="P2:P39"/>
    <mergeCell ref="Q2:S2"/>
    <mergeCell ref="F39:G39"/>
    <mergeCell ref="H39:I39"/>
    <mergeCell ref="J39:K39"/>
    <mergeCell ref="L39:M39"/>
    <mergeCell ref="N39:O39"/>
  </mergeCells>
  <phoneticPr fontId="8" type="noConversion"/>
  <conditionalFormatting sqref="E4:O4 Q4:S4">
    <cfRule type="expression" dxfId="620" priority="68">
      <formula>($D$4="C")</formula>
    </cfRule>
    <cfRule type="expression" dxfId="619" priority="69">
      <formula>($D$4="R")</formula>
    </cfRule>
  </conditionalFormatting>
  <conditionalFormatting sqref="E4:O34">
    <cfRule type="expression" dxfId="618" priority="1">
      <formula>NOT(ISERROR(SEARCH("MOD",E4)))</formula>
    </cfRule>
    <cfRule type="expression" dxfId="617" priority="2">
      <formula>NOT(ISERROR(SEARCH("NO",E4)))</formula>
    </cfRule>
    <cfRule type="expression" dxfId="616" priority="3">
      <formula>NOT(ISERROR(SEARCH("YES",E4)))</formula>
    </cfRule>
  </conditionalFormatting>
  <conditionalFormatting sqref="D4:D34">
    <cfRule type="expression" dxfId="615" priority="59">
      <formula>NOT(ISERROR(SEARCH("M",D4)))</formula>
    </cfRule>
    <cfRule type="expression" dxfId="614" priority="60">
      <formula>NOT(ISERROR(SEARCH("C",D4)))</formula>
    </cfRule>
    <cfRule type="expression" dxfId="613" priority="61">
      <formula>NOT(ISERROR(SEARCH("R",D4)))</formula>
    </cfRule>
    <cfRule type="expression" dxfId="612" priority="62">
      <formula>NOT(ISERROR(SEARCH("T",D4)))</formula>
    </cfRule>
  </conditionalFormatting>
  <conditionalFormatting sqref="E5:O5 Q5:S5">
    <cfRule type="expression" dxfId="611" priority="66">
      <formula>($D$5="C")</formula>
    </cfRule>
    <cfRule type="expression" dxfId="610" priority="67">
      <formula>($D$5="R")</formula>
    </cfRule>
  </conditionalFormatting>
  <conditionalFormatting sqref="E6:O6 Q6:S6">
    <cfRule type="expression" dxfId="609" priority="64">
      <formula>($D$6="R")</formula>
    </cfRule>
    <cfRule type="expression" dxfId="608" priority="65">
      <formula>($D$6="C")</formula>
    </cfRule>
  </conditionalFormatting>
  <conditionalFormatting sqref="E7:O7 Q7:S7">
    <cfRule type="expression" dxfId="607" priority="58">
      <formula>($D$7="C")</formula>
    </cfRule>
    <cfRule type="expression" dxfId="606" priority="63">
      <formula>($D$7="R")</formula>
    </cfRule>
  </conditionalFormatting>
  <conditionalFormatting sqref="E8:O8 Q8:S8">
    <cfRule type="expression" dxfId="605" priority="56">
      <formula>($D$8="C")</formula>
    </cfRule>
    <cfRule type="expression" dxfId="604" priority="57">
      <formula>($D$8="R")</formula>
    </cfRule>
  </conditionalFormatting>
  <conditionalFormatting sqref="E9:O9 Q9:S9">
    <cfRule type="expression" dxfId="603" priority="54">
      <formula>($D$9="R")</formula>
    </cfRule>
    <cfRule type="expression" dxfId="602" priority="55">
      <formula>($D$9="C")</formula>
    </cfRule>
  </conditionalFormatting>
  <conditionalFormatting sqref="E10:O10 Q10:S10">
    <cfRule type="expression" dxfId="601" priority="52">
      <formula>($D$10="R")</formula>
    </cfRule>
    <cfRule type="expression" dxfId="600" priority="53">
      <formula>($D$10="C")</formula>
    </cfRule>
  </conditionalFormatting>
  <conditionalFormatting sqref="E11:O11 Q11:S11">
    <cfRule type="expression" dxfId="599" priority="48">
      <formula>($D$11="C")</formula>
    </cfRule>
    <cfRule type="expression" dxfId="598" priority="50">
      <formula>($D$11="R")</formula>
    </cfRule>
  </conditionalFormatting>
  <conditionalFormatting sqref="E12:O12 Q12:S12">
    <cfRule type="expression" dxfId="597" priority="46">
      <formula>($D$12="C")</formula>
    </cfRule>
    <cfRule type="expression" dxfId="596" priority="47">
      <formula>($D$12="R")</formula>
    </cfRule>
  </conditionalFormatting>
  <conditionalFormatting sqref="E13:O13 Q13:S13">
    <cfRule type="expression" dxfId="595" priority="24">
      <formula>($D$13="C")</formula>
    </cfRule>
    <cfRule type="expression" dxfId="594" priority="45">
      <formula>($D$13="R")</formula>
    </cfRule>
  </conditionalFormatting>
  <conditionalFormatting sqref="E14:O14 Q14:S14">
    <cfRule type="expression" dxfId="593" priority="23">
      <formula>($D$14="C")</formula>
    </cfRule>
    <cfRule type="expression" dxfId="592" priority="44">
      <formula>($D$14="R")</formula>
    </cfRule>
  </conditionalFormatting>
  <conditionalFormatting sqref="E15:O15 Q15:S15">
    <cfRule type="expression" dxfId="591" priority="22">
      <formula>($D$15="C")</formula>
    </cfRule>
    <cfRule type="expression" dxfId="590" priority="43">
      <formula>($D$15="R")</formula>
    </cfRule>
  </conditionalFormatting>
  <conditionalFormatting sqref="E16:O16 Q16:S16">
    <cfRule type="expression" dxfId="589" priority="21">
      <formula>($D$16="C")</formula>
    </cfRule>
    <cfRule type="expression" dxfId="588" priority="42">
      <formula>($D$16="R")</formula>
    </cfRule>
  </conditionalFormatting>
  <conditionalFormatting sqref="E17:O17 Q17:S17">
    <cfRule type="expression" dxfId="587" priority="20">
      <formula>($D$17="C")</formula>
    </cfRule>
    <cfRule type="expression" dxfId="586" priority="41">
      <formula>($D$17="R")</formula>
    </cfRule>
  </conditionalFormatting>
  <conditionalFormatting sqref="E18:O18 Q18:S18">
    <cfRule type="expression" dxfId="585" priority="19">
      <formula>($D$18="C")</formula>
    </cfRule>
    <cfRule type="expression" dxfId="584" priority="40">
      <formula>($D$18="R")</formula>
    </cfRule>
  </conditionalFormatting>
  <conditionalFormatting sqref="E19:O19 Q19:S19">
    <cfRule type="expression" dxfId="583" priority="18">
      <formula>($D$19="C")</formula>
    </cfRule>
    <cfRule type="expression" dxfId="582" priority="39">
      <formula>($D$19="R")</formula>
    </cfRule>
  </conditionalFormatting>
  <conditionalFormatting sqref="E20:O20 Q20:S20">
    <cfRule type="expression" dxfId="581" priority="17">
      <formula>($D$20="C")</formula>
    </cfRule>
    <cfRule type="expression" dxfId="580" priority="38">
      <formula>($D$20="R")</formula>
    </cfRule>
  </conditionalFormatting>
  <conditionalFormatting sqref="E21:O21 Q21:S21">
    <cfRule type="expression" dxfId="579" priority="16">
      <formula>($D$21="C")</formula>
    </cfRule>
    <cfRule type="expression" dxfId="578" priority="37">
      <formula>($D$21="R")</formula>
    </cfRule>
  </conditionalFormatting>
  <conditionalFormatting sqref="E22:O22 Q22:S22">
    <cfRule type="expression" dxfId="577" priority="36">
      <formula>($D$22="R")</formula>
    </cfRule>
    <cfRule type="expression" dxfId="576" priority="49">
      <formula>($D$22="C")</formula>
    </cfRule>
  </conditionalFormatting>
  <conditionalFormatting sqref="E23:O23 Q23:S23">
    <cfRule type="expression" dxfId="575" priority="15">
      <formula>($D$23="C")</formula>
    </cfRule>
    <cfRule type="expression" dxfId="574" priority="35">
      <formula>($D$23="R")</formula>
    </cfRule>
  </conditionalFormatting>
  <conditionalFormatting sqref="E24:O24 Q24:S24">
    <cfRule type="expression" dxfId="573" priority="14">
      <formula>($D$24="C")</formula>
    </cfRule>
    <cfRule type="expression" dxfId="572" priority="51">
      <formula>($D$24="R")</formula>
    </cfRule>
  </conditionalFormatting>
  <conditionalFormatting sqref="E25:O25 Q25:S25">
    <cfRule type="expression" dxfId="571" priority="13">
      <formula>($D$25="C")</formula>
    </cfRule>
    <cfRule type="expression" dxfId="570" priority="34">
      <formula>($D$25="R")</formula>
    </cfRule>
  </conditionalFormatting>
  <conditionalFormatting sqref="E26:O26 Q26:S26">
    <cfRule type="expression" dxfId="569" priority="12">
      <formula>($D$26="C")</formula>
    </cfRule>
    <cfRule type="expression" dxfId="568" priority="33">
      <formula>($D$26="R")</formula>
    </cfRule>
  </conditionalFormatting>
  <conditionalFormatting sqref="E27:O27 Q27:S27">
    <cfRule type="expression" dxfId="567" priority="11">
      <formula>($D$27="C")</formula>
    </cfRule>
    <cfRule type="expression" dxfId="566" priority="32">
      <formula>($D$27="R")</formula>
    </cfRule>
  </conditionalFormatting>
  <conditionalFormatting sqref="E28:O28 Q28:S28">
    <cfRule type="expression" dxfId="565" priority="10">
      <formula>($D$28="C")</formula>
    </cfRule>
    <cfRule type="expression" dxfId="564" priority="31">
      <formula>($D$28="R")</formula>
    </cfRule>
  </conditionalFormatting>
  <conditionalFormatting sqref="E29:O29 Q29:S29">
    <cfRule type="expression" dxfId="563" priority="9">
      <formula>($D$29="C")</formula>
    </cfRule>
    <cfRule type="expression" dxfId="562" priority="30">
      <formula>($D$29="R")</formula>
    </cfRule>
  </conditionalFormatting>
  <conditionalFormatting sqref="E30:O30 Q30:S30">
    <cfRule type="expression" dxfId="561" priority="8">
      <formula>($D$30="C")</formula>
    </cfRule>
    <cfRule type="expression" dxfId="560" priority="29">
      <formula>($D$30="R")</formula>
    </cfRule>
  </conditionalFormatting>
  <conditionalFormatting sqref="E31:O31 Q31:S31">
    <cfRule type="expression" dxfId="559" priority="7">
      <formula>($D$31="C")</formula>
    </cfRule>
    <cfRule type="expression" dxfId="558" priority="28">
      <formula>($D$31="R")</formula>
    </cfRule>
  </conditionalFormatting>
  <conditionalFormatting sqref="E32:O32 Q32:S32">
    <cfRule type="expression" dxfId="557" priority="6">
      <formula>($D$32="C")</formula>
    </cfRule>
    <cfRule type="expression" dxfId="556" priority="27">
      <formula>($D$32="R")</formula>
    </cfRule>
  </conditionalFormatting>
  <conditionalFormatting sqref="E33:O33 Q33:S33">
    <cfRule type="expression" dxfId="555" priority="5">
      <formula>($D$33="C")</formula>
    </cfRule>
    <cfRule type="expression" dxfId="554" priority="26">
      <formula>($D$33="R")</formula>
    </cfRule>
  </conditionalFormatting>
  <conditionalFormatting sqref="E34:O34 Q34:S34">
    <cfRule type="expression" dxfId="553" priority="4">
      <formula>($D$34="C")</formula>
    </cfRule>
    <cfRule type="expression" dxfId="552" priority="25">
      <formula>($D$34="R")</formula>
    </cfRule>
  </conditionalFormatting>
  <dataValidations count="2">
    <dataValidation type="list" allowBlank="1" showInputMessage="1" showErrorMessage="1" sqref="E4:O34" xr:uid="{00000000-0002-0000-0500-000000000000}">
      <formula1>$Y$2:$Y$5</formula1>
    </dataValidation>
    <dataValidation type="list" allowBlank="1" showInputMessage="1" showErrorMessage="1" sqref="D4:D34" xr:uid="{00000000-0002-0000-0500-000001000000}">
      <formula1>$Z$2:$Z$6</formula1>
    </dataValidation>
  </dataValidations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Z45"/>
  <sheetViews>
    <sheetView topLeftCell="A3" workbookViewId="0">
      <selection activeCell="E35" sqref="E35"/>
    </sheetView>
  </sheetViews>
  <sheetFormatPr defaultColWidth="8.77734375" defaultRowHeight="13.95" customHeight="1" x14ac:dyDescent="0.25"/>
  <cols>
    <col min="1" max="1" width="16.6640625" style="11" customWidth="1"/>
    <col min="2" max="2" width="11.33203125" style="12" customWidth="1"/>
    <col min="3" max="3" width="13.77734375" style="12" customWidth="1"/>
    <col min="4" max="4" width="10.6640625" style="13" bestFit="1" customWidth="1"/>
    <col min="5" max="6" width="9.33203125" style="14" customWidth="1"/>
    <col min="7" max="15" width="8.77734375" style="15"/>
    <col min="16" max="16" width="3.44140625" style="15" customWidth="1"/>
    <col min="17" max="17" width="13.6640625" style="1" customWidth="1"/>
    <col min="18" max="19" width="13.6640625" style="16" customWidth="1"/>
    <col min="20" max="20" width="36.109375" style="16" customWidth="1"/>
    <col min="21" max="16384" width="8.77734375" style="16"/>
  </cols>
  <sheetData>
    <row r="1" spans="1:26" ht="9.75" customHeight="1" thickBot="1" x14ac:dyDescent="0.3">
      <c r="E1" s="15"/>
      <c r="F1" s="15"/>
      <c r="O1" s="16"/>
      <c r="P1" s="16"/>
      <c r="Q1" s="16"/>
      <c r="Y1" s="355" t="s">
        <v>130</v>
      </c>
      <c r="Z1" s="355"/>
    </row>
    <row r="2" spans="1:26" ht="21.75" customHeight="1" thickBot="1" x14ac:dyDescent="0.25">
      <c r="A2" s="362" t="s">
        <v>277</v>
      </c>
      <c r="B2" s="363"/>
      <c r="C2" s="363"/>
      <c r="D2" s="363"/>
      <c r="E2" s="364" t="s">
        <v>136</v>
      </c>
      <c r="F2" s="356" t="s">
        <v>376</v>
      </c>
      <c r="G2" s="354"/>
      <c r="H2" s="353" t="s">
        <v>10</v>
      </c>
      <c r="I2" s="354"/>
      <c r="J2" s="356" t="s">
        <v>270</v>
      </c>
      <c r="K2" s="353"/>
      <c r="L2" s="356" t="s">
        <v>278</v>
      </c>
      <c r="M2" s="354"/>
      <c r="N2" s="356" t="s">
        <v>271</v>
      </c>
      <c r="O2" s="353"/>
      <c r="P2" s="370"/>
      <c r="Q2" s="353" t="s">
        <v>137</v>
      </c>
      <c r="R2" s="353"/>
      <c r="S2" s="354"/>
      <c r="Y2" s="86"/>
      <c r="Z2" s="87"/>
    </row>
    <row r="3" spans="1:26" ht="13.95" customHeight="1" thickBot="1" x14ac:dyDescent="0.3">
      <c r="A3" s="138" t="s">
        <v>373</v>
      </c>
      <c r="B3" s="138" t="s">
        <v>372</v>
      </c>
      <c r="C3" s="138" t="s">
        <v>28</v>
      </c>
      <c r="D3" s="138" t="s">
        <v>307</v>
      </c>
      <c r="E3" s="369"/>
      <c r="F3" s="108" t="s">
        <v>193</v>
      </c>
      <c r="G3" s="114" t="s">
        <v>306</v>
      </c>
      <c r="H3" s="119" t="s">
        <v>193</v>
      </c>
      <c r="I3" s="114" t="s">
        <v>306</v>
      </c>
      <c r="J3" s="108" t="s">
        <v>193</v>
      </c>
      <c r="K3" s="114" t="s">
        <v>306</v>
      </c>
      <c r="L3" s="119" t="s">
        <v>193</v>
      </c>
      <c r="M3" s="114" t="s">
        <v>306</v>
      </c>
      <c r="N3" s="108" t="s">
        <v>193</v>
      </c>
      <c r="O3" s="249" t="s">
        <v>306</v>
      </c>
      <c r="P3" s="370"/>
      <c r="Q3" s="248" t="s">
        <v>363</v>
      </c>
      <c r="R3" s="108" t="s">
        <v>364</v>
      </c>
      <c r="S3" s="150" t="s">
        <v>187</v>
      </c>
      <c r="T3" s="50" t="s">
        <v>375</v>
      </c>
      <c r="Y3" s="88" t="s">
        <v>63</v>
      </c>
      <c r="Z3" s="89" t="s">
        <v>69</v>
      </c>
    </row>
    <row r="4" spans="1:26" ht="13.95" customHeight="1" x14ac:dyDescent="0.3">
      <c r="A4" s="134">
        <v>43101</v>
      </c>
      <c r="B4" s="217" t="s">
        <v>12</v>
      </c>
      <c r="C4" s="226"/>
      <c r="D4" s="229" t="s">
        <v>140</v>
      </c>
      <c r="E4" s="21"/>
      <c r="F4" s="229"/>
      <c r="G4" s="66"/>
      <c r="H4" s="229"/>
      <c r="I4" s="66"/>
      <c r="J4" s="230"/>
      <c r="K4" s="66"/>
      <c r="L4" s="244"/>
      <c r="M4" s="66"/>
      <c r="N4" s="244"/>
      <c r="O4" s="66"/>
      <c r="P4" s="370"/>
      <c r="Q4" s="72"/>
      <c r="R4" s="72"/>
      <c r="S4" s="72"/>
      <c r="T4" s="255"/>
      <c r="Y4" s="88" t="s">
        <v>64</v>
      </c>
      <c r="Z4" s="89" t="s">
        <v>61</v>
      </c>
    </row>
    <row r="5" spans="1:26" ht="13.95" customHeight="1" thickBot="1" x14ac:dyDescent="0.3">
      <c r="A5" s="135">
        <v>43102</v>
      </c>
      <c r="B5" s="218" t="s">
        <v>13</v>
      </c>
      <c r="C5" s="227" t="s">
        <v>205</v>
      </c>
      <c r="D5" s="232" t="s">
        <v>215</v>
      </c>
      <c r="E5" s="29" t="s">
        <v>141</v>
      </c>
      <c r="F5" s="232"/>
      <c r="G5" s="67" t="s">
        <v>139</v>
      </c>
      <c r="H5" s="232"/>
      <c r="I5" s="67" t="s">
        <v>139</v>
      </c>
      <c r="J5" s="233"/>
      <c r="K5" s="67" t="s">
        <v>139</v>
      </c>
      <c r="L5" s="246"/>
      <c r="M5" s="67"/>
      <c r="N5" s="246"/>
      <c r="O5" s="67" t="s">
        <v>139</v>
      </c>
      <c r="P5" s="370"/>
      <c r="Q5" s="30">
        <v>2</v>
      </c>
      <c r="R5" s="30">
        <v>1</v>
      </c>
      <c r="S5" s="30"/>
      <c r="T5" s="148"/>
      <c r="Y5" s="90" t="s">
        <v>65</v>
      </c>
      <c r="Z5" s="89" t="s">
        <v>62</v>
      </c>
    </row>
    <row r="6" spans="1:26" ht="13.95" customHeight="1" thickBot="1" x14ac:dyDescent="0.25">
      <c r="A6" s="135">
        <v>43103</v>
      </c>
      <c r="B6" s="218" t="s">
        <v>13</v>
      </c>
      <c r="C6" s="227"/>
      <c r="D6" s="232" t="s">
        <v>51</v>
      </c>
      <c r="E6" s="29"/>
      <c r="F6" s="232"/>
      <c r="G6" s="67"/>
      <c r="H6" s="232"/>
      <c r="I6" s="67"/>
      <c r="J6" s="233"/>
      <c r="K6" s="67"/>
      <c r="L6" s="246"/>
      <c r="M6" s="67"/>
      <c r="N6" s="246"/>
      <c r="O6" s="67"/>
      <c r="P6" s="370"/>
      <c r="Q6" s="30"/>
      <c r="R6" s="30"/>
      <c r="S6" s="30"/>
      <c r="T6" s="25"/>
      <c r="Z6" s="91" t="s">
        <v>374</v>
      </c>
    </row>
    <row r="7" spans="1:26" ht="13.95" customHeight="1" x14ac:dyDescent="0.2">
      <c r="A7" s="135">
        <v>43104</v>
      </c>
      <c r="B7" s="218" t="s">
        <v>13</v>
      </c>
      <c r="C7" s="227"/>
      <c r="D7" s="232" t="s">
        <v>51</v>
      </c>
      <c r="E7" s="29" t="s">
        <v>138</v>
      </c>
      <c r="F7" s="232"/>
      <c r="G7" s="67" t="s">
        <v>139</v>
      </c>
      <c r="H7" s="232"/>
      <c r="I7" s="67" t="s">
        <v>139</v>
      </c>
      <c r="J7" s="233"/>
      <c r="K7" s="67" t="s">
        <v>139</v>
      </c>
      <c r="L7" s="246"/>
      <c r="M7" s="67" t="s">
        <v>139</v>
      </c>
      <c r="N7" s="246"/>
      <c r="O7" s="67" t="s">
        <v>142</v>
      </c>
      <c r="P7" s="370"/>
      <c r="Q7" s="30"/>
      <c r="R7" s="30"/>
      <c r="S7" s="30"/>
      <c r="T7" s="25"/>
    </row>
    <row r="8" spans="1:26" ht="13.95" customHeight="1" x14ac:dyDescent="0.2">
      <c r="A8" s="135">
        <v>43105</v>
      </c>
      <c r="B8" s="219"/>
      <c r="C8" s="210"/>
      <c r="D8" s="232" t="s">
        <v>216</v>
      </c>
      <c r="E8" s="29"/>
      <c r="F8" s="232"/>
      <c r="G8" s="67"/>
      <c r="H8" s="232"/>
      <c r="I8" s="67"/>
      <c r="J8" s="233"/>
      <c r="K8" s="67"/>
      <c r="L8" s="246"/>
      <c r="M8" s="67"/>
      <c r="N8" s="246"/>
      <c r="O8" s="67"/>
      <c r="P8" s="370"/>
      <c r="Q8" s="30"/>
      <c r="R8" s="30"/>
      <c r="S8" s="30"/>
      <c r="T8" s="25"/>
    </row>
    <row r="9" spans="1:26" ht="13.95" customHeight="1" x14ac:dyDescent="0.2">
      <c r="A9" s="135">
        <v>43106</v>
      </c>
      <c r="B9" s="256" t="s">
        <v>14</v>
      </c>
      <c r="C9" s="210" t="s">
        <v>143</v>
      </c>
      <c r="D9" s="232" t="s">
        <v>222</v>
      </c>
      <c r="E9" s="29"/>
      <c r="F9" s="232"/>
      <c r="G9" s="67"/>
      <c r="H9" s="232"/>
      <c r="I9" s="67"/>
      <c r="J9" s="233"/>
      <c r="K9" s="67"/>
      <c r="L9" s="246"/>
      <c r="M9" s="67"/>
      <c r="N9" s="246"/>
      <c r="O9" s="67"/>
      <c r="P9" s="370"/>
      <c r="Q9" s="30"/>
      <c r="R9" s="30"/>
      <c r="S9" s="30"/>
      <c r="T9" s="25"/>
    </row>
    <row r="10" spans="1:26" ht="13.95" customHeight="1" x14ac:dyDescent="0.2">
      <c r="A10" s="135">
        <v>43107</v>
      </c>
      <c r="B10" s="219"/>
      <c r="C10" s="29"/>
      <c r="D10" s="232" t="s">
        <v>216</v>
      </c>
      <c r="E10" s="29"/>
      <c r="F10" s="232"/>
      <c r="G10" s="67"/>
      <c r="H10" s="232"/>
      <c r="I10" s="67"/>
      <c r="J10" s="233"/>
      <c r="K10" s="67"/>
      <c r="L10" s="246"/>
      <c r="M10" s="67"/>
      <c r="N10" s="245"/>
      <c r="O10" s="67"/>
      <c r="P10" s="370"/>
      <c r="Q10" s="30"/>
      <c r="R10" s="30"/>
      <c r="S10" s="30"/>
      <c r="T10" s="25"/>
    </row>
    <row r="11" spans="1:26" s="14" customFormat="1" ht="13.95" customHeight="1" x14ac:dyDescent="0.2">
      <c r="A11" s="135">
        <v>43108</v>
      </c>
      <c r="B11" s="218" t="s">
        <v>13</v>
      </c>
      <c r="C11" s="215"/>
      <c r="D11" s="232" t="s">
        <v>215</v>
      </c>
      <c r="E11" s="29" t="s">
        <v>230</v>
      </c>
      <c r="F11" s="232"/>
      <c r="G11" s="67" t="s">
        <v>231</v>
      </c>
      <c r="H11" s="232"/>
      <c r="I11" s="67" t="s">
        <v>231</v>
      </c>
      <c r="J11" s="233"/>
      <c r="K11" s="67" t="s">
        <v>231</v>
      </c>
      <c r="L11" s="246"/>
      <c r="M11" s="67"/>
      <c r="N11" s="245"/>
      <c r="O11" s="67" t="s">
        <v>230</v>
      </c>
      <c r="P11" s="370"/>
      <c r="Q11" s="30">
        <v>7</v>
      </c>
      <c r="R11" s="30"/>
      <c r="S11" s="30"/>
      <c r="T11" s="25"/>
    </row>
    <row r="12" spans="1:26" s="14" customFormat="1" ht="13.95" customHeight="1" x14ac:dyDescent="0.3">
      <c r="A12" s="135">
        <v>43109</v>
      </c>
      <c r="B12" s="218" t="s">
        <v>13</v>
      </c>
      <c r="C12" s="215" t="s">
        <v>9</v>
      </c>
      <c r="D12" s="232" t="s">
        <v>51</v>
      </c>
      <c r="E12" s="29" t="s">
        <v>232</v>
      </c>
      <c r="F12" s="232"/>
      <c r="G12" s="67" t="s">
        <v>230</v>
      </c>
      <c r="H12" s="232"/>
      <c r="I12" s="67" t="s">
        <v>230</v>
      </c>
      <c r="J12" s="233"/>
      <c r="K12" s="67" t="s">
        <v>230</v>
      </c>
      <c r="L12" s="246"/>
      <c r="M12" s="67"/>
      <c r="N12" s="245"/>
      <c r="O12" s="67" t="s">
        <v>230</v>
      </c>
      <c r="P12" s="370"/>
      <c r="Q12" s="30"/>
      <c r="R12" s="30">
        <v>4</v>
      </c>
      <c r="S12" s="30"/>
      <c r="T12" s="147"/>
    </row>
    <row r="13" spans="1:26" ht="13.95" customHeight="1" x14ac:dyDescent="0.2">
      <c r="A13" s="135">
        <v>43110</v>
      </c>
      <c r="B13" s="218" t="s">
        <v>13</v>
      </c>
      <c r="C13" s="215" t="s">
        <v>202</v>
      </c>
      <c r="D13" s="232" t="s">
        <v>233</v>
      </c>
      <c r="E13" s="29"/>
      <c r="F13" s="232"/>
      <c r="G13" s="67"/>
      <c r="H13" s="232"/>
      <c r="I13" s="67"/>
      <c r="J13" s="233"/>
      <c r="K13" s="67"/>
      <c r="L13" s="246"/>
      <c r="M13" s="67"/>
      <c r="N13" s="245"/>
      <c r="O13" s="67"/>
      <c r="P13" s="370"/>
      <c r="Q13" s="30"/>
      <c r="R13" s="30"/>
      <c r="S13" s="30"/>
      <c r="T13" s="25"/>
    </row>
    <row r="14" spans="1:26" ht="13.95" customHeight="1" x14ac:dyDescent="0.2">
      <c r="A14" s="135">
        <v>43111</v>
      </c>
      <c r="B14" s="218" t="s">
        <v>13</v>
      </c>
      <c r="C14" s="215"/>
      <c r="D14" s="232" t="s">
        <v>215</v>
      </c>
      <c r="E14" s="29" t="s">
        <v>189</v>
      </c>
      <c r="F14" s="232"/>
      <c r="G14" s="67" t="s">
        <v>190</v>
      </c>
      <c r="H14" s="232"/>
      <c r="I14" s="67" t="s">
        <v>190</v>
      </c>
      <c r="J14" s="233"/>
      <c r="K14" s="67" t="s">
        <v>190</v>
      </c>
      <c r="L14" s="246"/>
      <c r="M14" s="67" t="s">
        <v>191</v>
      </c>
      <c r="N14" s="245"/>
      <c r="O14" s="67" t="s">
        <v>192</v>
      </c>
      <c r="P14" s="370"/>
      <c r="Q14" s="30"/>
      <c r="R14" s="30"/>
      <c r="S14" s="30">
        <v>7</v>
      </c>
      <c r="T14" s="25"/>
    </row>
    <row r="15" spans="1:26" ht="13.95" customHeight="1" x14ac:dyDescent="0.2">
      <c r="A15" s="135">
        <v>43112</v>
      </c>
      <c r="B15" s="220" t="s">
        <v>15</v>
      </c>
      <c r="C15" s="29"/>
      <c r="D15" s="232" t="s">
        <v>140</v>
      </c>
      <c r="E15" s="29"/>
      <c r="F15" s="232"/>
      <c r="G15" s="67"/>
      <c r="H15" s="232"/>
      <c r="I15" s="67"/>
      <c r="J15" s="233"/>
      <c r="K15" s="67"/>
      <c r="L15" s="246"/>
      <c r="M15" s="67"/>
      <c r="N15" s="245"/>
      <c r="O15" s="67"/>
      <c r="P15" s="370"/>
      <c r="Q15" s="30"/>
      <c r="R15" s="30"/>
      <c r="S15" s="30"/>
      <c r="T15" s="25"/>
    </row>
    <row r="16" spans="1:26" ht="13.95" customHeight="1" x14ac:dyDescent="0.2">
      <c r="A16" s="135">
        <v>43113</v>
      </c>
      <c r="B16" s="220" t="s">
        <v>15</v>
      </c>
      <c r="C16" s="29"/>
      <c r="D16" s="232" t="s">
        <v>140</v>
      </c>
      <c r="E16" s="29"/>
      <c r="F16" s="232"/>
      <c r="G16" s="67"/>
      <c r="H16" s="232"/>
      <c r="I16" s="67"/>
      <c r="J16" s="233"/>
      <c r="K16" s="67"/>
      <c r="L16" s="246"/>
      <c r="M16" s="67"/>
      <c r="N16" s="245"/>
      <c r="O16" s="67"/>
      <c r="P16" s="370"/>
      <c r="Q16" s="30"/>
      <c r="R16" s="30"/>
      <c r="S16" s="30"/>
      <c r="T16" s="25"/>
    </row>
    <row r="17" spans="1:20" ht="13.95" customHeight="1" x14ac:dyDescent="0.25">
      <c r="A17" s="135">
        <v>43114</v>
      </c>
      <c r="B17" s="219"/>
      <c r="C17" s="31"/>
      <c r="D17" s="232" t="s">
        <v>378</v>
      </c>
      <c r="E17" s="29"/>
      <c r="F17" s="232"/>
      <c r="G17" s="67"/>
      <c r="H17" s="232"/>
      <c r="I17" s="67"/>
      <c r="J17" s="233"/>
      <c r="K17" s="67"/>
      <c r="L17" s="246"/>
      <c r="M17" s="67"/>
      <c r="N17" s="245"/>
      <c r="O17" s="67"/>
      <c r="P17" s="370"/>
      <c r="Q17" s="30"/>
      <c r="R17" s="30"/>
      <c r="S17" s="30"/>
      <c r="T17" s="148"/>
    </row>
    <row r="18" spans="1:20" s="14" customFormat="1" ht="13.95" customHeight="1" x14ac:dyDescent="0.25">
      <c r="A18" s="135">
        <v>43115</v>
      </c>
      <c r="B18" s="218" t="s">
        <v>13</v>
      </c>
      <c r="C18" s="132"/>
      <c r="D18" s="232" t="s">
        <v>51</v>
      </c>
      <c r="E18" s="29" t="s">
        <v>152</v>
      </c>
      <c r="F18" s="232"/>
      <c r="G18" s="67" t="s">
        <v>149</v>
      </c>
      <c r="H18" s="232"/>
      <c r="I18" s="67" t="s">
        <v>149</v>
      </c>
      <c r="J18" s="233"/>
      <c r="K18" s="67" t="s">
        <v>149</v>
      </c>
      <c r="L18" s="246"/>
      <c r="M18" s="67"/>
      <c r="N18" s="245"/>
      <c r="O18" s="67" t="s">
        <v>149</v>
      </c>
      <c r="P18" s="370"/>
      <c r="Q18" s="30">
        <v>4</v>
      </c>
      <c r="R18" s="30">
        <v>1</v>
      </c>
      <c r="S18" s="30">
        <v>1</v>
      </c>
      <c r="T18" s="148"/>
    </row>
    <row r="19" spans="1:20" ht="13.95" customHeight="1" x14ac:dyDescent="0.3">
      <c r="A19" s="135">
        <v>43116</v>
      </c>
      <c r="B19" s="218" t="s">
        <v>13</v>
      </c>
      <c r="C19" s="132" t="s">
        <v>198</v>
      </c>
      <c r="D19" s="232" t="s">
        <v>51</v>
      </c>
      <c r="E19" s="29" t="s">
        <v>151</v>
      </c>
      <c r="F19" s="232"/>
      <c r="G19" s="67" t="s">
        <v>150</v>
      </c>
      <c r="H19" s="232"/>
      <c r="I19" s="67" t="s">
        <v>150</v>
      </c>
      <c r="J19" s="233"/>
      <c r="K19" s="67" t="s">
        <v>150</v>
      </c>
      <c r="L19" s="246"/>
      <c r="M19" s="67"/>
      <c r="N19" s="245"/>
      <c r="O19" s="67" t="s">
        <v>150</v>
      </c>
      <c r="P19" s="370"/>
      <c r="Q19" s="30"/>
      <c r="R19" s="30">
        <v>4</v>
      </c>
      <c r="S19" s="30">
        <v>1</v>
      </c>
      <c r="T19" s="147"/>
    </row>
    <row r="20" spans="1:20" ht="13.95" customHeight="1" x14ac:dyDescent="0.2">
      <c r="A20" s="135">
        <v>43117</v>
      </c>
      <c r="B20" s="218" t="s">
        <v>13</v>
      </c>
      <c r="C20" s="132" t="s">
        <v>202</v>
      </c>
      <c r="D20" s="232" t="s">
        <v>215</v>
      </c>
      <c r="E20" s="29"/>
      <c r="F20" s="232"/>
      <c r="G20" s="67"/>
      <c r="H20" s="232"/>
      <c r="I20" s="67"/>
      <c r="J20" s="233"/>
      <c r="K20" s="67"/>
      <c r="L20" s="246"/>
      <c r="M20" s="67"/>
      <c r="N20" s="245"/>
      <c r="O20" s="67"/>
      <c r="P20" s="370"/>
      <c r="Q20" s="30"/>
      <c r="R20" s="30"/>
      <c r="S20" s="30"/>
      <c r="T20" s="25"/>
    </row>
    <row r="21" spans="1:20" ht="13.95" customHeight="1" x14ac:dyDescent="0.2">
      <c r="A21" s="135">
        <v>43118</v>
      </c>
      <c r="B21" s="218" t="s">
        <v>13</v>
      </c>
      <c r="C21" s="132"/>
      <c r="D21" s="232" t="s">
        <v>51</v>
      </c>
      <c r="E21" s="29" t="s">
        <v>149</v>
      </c>
      <c r="F21" s="232"/>
      <c r="G21" s="67" t="s">
        <v>150</v>
      </c>
      <c r="H21" s="232"/>
      <c r="I21" s="67" t="s">
        <v>150</v>
      </c>
      <c r="J21" s="233"/>
      <c r="K21" s="67" t="s">
        <v>150</v>
      </c>
      <c r="L21" s="246"/>
      <c r="M21" s="67" t="s">
        <v>150</v>
      </c>
      <c r="N21" s="245"/>
      <c r="O21" s="67" t="s">
        <v>150</v>
      </c>
      <c r="P21" s="370"/>
      <c r="Q21" s="30"/>
      <c r="R21" s="30">
        <v>4</v>
      </c>
      <c r="S21" s="30">
        <v>2</v>
      </c>
      <c r="T21" s="25"/>
    </row>
    <row r="22" spans="1:20" ht="13.95" customHeight="1" x14ac:dyDescent="0.2">
      <c r="A22" s="135">
        <v>43119</v>
      </c>
      <c r="B22" s="219"/>
      <c r="C22" s="29"/>
      <c r="D22" s="232" t="s">
        <v>216</v>
      </c>
      <c r="E22" s="29"/>
      <c r="F22" s="232"/>
      <c r="G22" s="67"/>
      <c r="H22" s="232"/>
      <c r="I22" s="67"/>
      <c r="J22" s="233"/>
      <c r="K22" s="67"/>
      <c r="L22" s="246"/>
      <c r="M22" s="67"/>
      <c r="N22" s="245"/>
      <c r="O22" s="67"/>
      <c r="P22" s="370"/>
      <c r="Q22" s="30"/>
      <c r="R22" s="30"/>
      <c r="S22" s="30"/>
      <c r="T22" s="25"/>
    </row>
    <row r="23" spans="1:20" ht="13.95" customHeight="1" x14ac:dyDescent="0.2">
      <c r="A23" s="135">
        <v>43120</v>
      </c>
      <c r="B23" s="219"/>
      <c r="C23" s="29"/>
      <c r="D23" s="232" t="s">
        <v>216</v>
      </c>
      <c r="E23" s="29"/>
      <c r="F23" s="232"/>
      <c r="G23" s="67"/>
      <c r="H23" s="232"/>
      <c r="I23" s="67"/>
      <c r="J23" s="233"/>
      <c r="K23" s="67"/>
      <c r="L23" s="246"/>
      <c r="M23" s="67"/>
      <c r="N23" s="245"/>
      <c r="O23" s="67"/>
      <c r="P23" s="370"/>
      <c r="Q23" s="30"/>
      <c r="R23" s="30"/>
      <c r="S23" s="30"/>
      <c r="T23" s="25"/>
    </row>
    <row r="24" spans="1:20" ht="13.95" customHeight="1" x14ac:dyDescent="0.25">
      <c r="A24" s="135">
        <v>43121</v>
      </c>
      <c r="B24" s="219"/>
      <c r="C24" s="29"/>
      <c r="D24" s="232" t="s">
        <v>216</v>
      </c>
      <c r="E24" s="29"/>
      <c r="F24" s="232"/>
      <c r="G24" s="67"/>
      <c r="H24" s="232"/>
      <c r="I24" s="67"/>
      <c r="J24" s="233"/>
      <c r="K24" s="67"/>
      <c r="L24" s="246"/>
      <c r="M24" s="67"/>
      <c r="N24" s="245"/>
      <c r="O24" s="67"/>
      <c r="P24" s="370"/>
      <c r="Q24" s="30"/>
      <c r="R24" s="30"/>
      <c r="S24" s="30"/>
      <c r="T24" s="148"/>
    </row>
    <row r="25" spans="1:20" s="14" customFormat="1" ht="13.95" customHeight="1" x14ac:dyDescent="0.25">
      <c r="A25" s="135">
        <v>43122</v>
      </c>
      <c r="B25" s="218" t="s">
        <v>11</v>
      </c>
      <c r="C25" s="133"/>
      <c r="D25" s="232" t="s">
        <v>215</v>
      </c>
      <c r="E25" s="29" t="s">
        <v>149</v>
      </c>
      <c r="F25" s="232"/>
      <c r="G25" s="67" t="s">
        <v>150</v>
      </c>
      <c r="H25" s="232"/>
      <c r="I25" s="67" t="s">
        <v>150</v>
      </c>
      <c r="J25" s="233"/>
      <c r="K25" s="67" t="s">
        <v>150</v>
      </c>
      <c r="L25" s="246"/>
      <c r="M25" s="67"/>
      <c r="N25" s="245"/>
      <c r="O25" s="67" t="s">
        <v>150</v>
      </c>
      <c r="P25" s="370"/>
      <c r="Q25" s="30">
        <v>4</v>
      </c>
      <c r="R25" s="30"/>
      <c r="S25" s="30"/>
      <c r="T25" s="148"/>
    </row>
    <row r="26" spans="1:20" ht="13.95" customHeight="1" x14ac:dyDescent="0.3">
      <c r="A26" s="135">
        <v>43123</v>
      </c>
      <c r="B26" s="218" t="s">
        <v>11</v>
      </c>
      <c r="C26" s="133" t="s">
        <v>382</v>
      </c>
      <c r="D26" s="232" t="s">
        <v>51</v>
      </c>
      <c r="E26" s="29" t="s">
        <v>327</v>
      </c>
      <c r="F26" s="232"/>
      <c r="G26" s="67"/>
      <c r="H26" s="232"/>
      <c r="I26" s="67"/>
      <c r="J26" s="233"/>
      <c r="K26" s="67"/>
      <c r="L26" s="246"/>
      <c r="M26" s="67"/>
      <c r="N26" s="245"/>
      <c r="O26" s="67"/>
      <c r="P26" s="370"/>
      <c r="Q26" s="30"/>
      <c r="R26" s="30"/>
      <c r="S26" s="30"/>
      <c r="T26" s="147"/>
    </row>
    <row r="27" spans="1:20" ht="13.95" customHeight="1" x14ac:dyDescent="0.2">
      <c r="A27" s="135">
        <v>43124</v>
      </c>
      <c r="B27" s="218" t="s">
        <v>11</v>
      </c>
      <c r="C27" s="133"/>
      <c r="D27" s="232" t="s">
        <v>215</v>
      </c>
      <c r="E27" s="29" t="s">
        <v>327</v>
      </c>
      <c r="F27" s="232"/>
      <c r="G27" s="67"/>
      <c r="H27" s="232"/>
      <c r="I27" s="67"/>
      <c r="J27" s="233"/>
      <c r="K27" s="67"/>
      <c r="L27" s="246"/>
      <c r="M27" s="67"/>
      <c r="N27" s="245"/>
      <c r="O27" s="67"/>
      <c r="P27" s="370"/>
      <c r="Q27" s="30"/>
      <c r="R27" s="30"/>
      <c r="S27" s="30"/>
      <c r="T27" s="25"/>
    </row>
    <row r="28" spans="1:20" ht="13.95" customHeight="1" x14ac:dyDescent="0.2">
      <c r="A28" s="135">
        <v>43125</v>
      </c>
      <c r="B28" s="218" t="s">
        <v>11</v>
      </c>
      <c r="C28" s="133"/>
      <c r="D28" s="232" t="s">
        <v>215</v>
      </c>
      <c r="E28" s="29" t="s">
        <v>327</v>
      </c>
      <c r="F28" s="232"/>
      <c r="G28" s="67"/>
      <c r="H28" s="232"/>
      <c r="I28" s="67"/>
      <c r="J28" s="233"/>
      <c r="K28" s="67"/>
      <c r="L28" s="246"/>
      <c r="M28" s="67"/>
      <c r="N28" s="245"/>
      <c r="O28" s="67"/>
      <c r="P28" s="370"/>
      <c r="Q28" s="30"/>
      <c r="R28" s="30"/>
      <c r="S28" s="30"/>
      <c r="T28" s="25"/>
    </row>
    <row r="29" spans="1:20" ht="13.95" customHeight="1" x14ac:dyDescent="0.2">
      <c r="A29" s="135">
        <v>43126</v>
      </c>
      <c r="B29" s="219"/>
      <c r="C29" s="29"/>
      <c r="D29" s="232" t="s">
        <v>216</v>
      </c>
      <c r="E29" s="29"/>
      <c r="F29" s="232"/>
      <c r="G29" s="67"/>
      <c r="H29" s="232"/>
      <c r="I29" s="67"/>
      <c r="J29" s="233"/>
      <c r="K29" s="67"/>
      <c r="L29" s="246"/>
      <c r="M29" s="67"/>
      <c r="N29" s="245"/>
      <c r="O29" s="67"/>
      <c r="P29" s="370"/>
      <c r="Q29" s="30"/>
      <c r="R29" s="30"/>
      <c r="S29" s="30"/>
      <c r="T29" s="25"/>
    </row>
    <row r="30" spans="1:20" ht="13.95" customHeight="1" x14ac:dyDescent="0.25">
      <c r="A30" s="135">
        <v>43127</v>
      </c>
      <c r="B30" s="256" t="s">
        <v>16</v>
      </c>
      <c r="C30" s="29"/>
      <c r="D30" s="232" t="s">
        <v>223</v>
      </c>
      <c r="E30" s="29"/>
      <c r="F30" s="232"/>
      <c r="G30" s="67"/>
      <c r="H30" s="232"/>
      <c r="I30" s="67"/>
      <c r="J30" s="233"/>
      <c r="K30" s="67"/>
      <c r="L30" s="246"/>
      <c r="M30" s="67"/>
      <c r="N30" s="245"/>
      <c r="O30" s="67"/>
      <c r="P30" s="370"/>
      <c r="Q30" s="30"/>
      <c r="R30" s="30"/>
      <c r="S30" s="30"/>
      <c r="T30" s="148"/>
    </row>
    <row r="31" spans="1:20" ht="13.95" customHeight="1" x14ac:dyDescent="0.2">
      <c r="A31" s="135">
        <v>43128</v>
      </c>
      <c r="B31" s="256" t="s">
        <v>16</v>
      </c>
      <c r="C31" s="29"/>
      <c r="D31" s="232" t="s">
        <v>222</v>
      </c>
      <c r="E31" s="29"/>
      <c r="F31" s="232"/>
      <c r="G31" s="67"/>
      <c r="H31" s="232"/>
      <c r="I31" s="67"/>
      <c r="J31" s="233"/>
      <c r="K31" s="67"/>
      <c r="L31" s="246"/>
      <c r="M31" s="67"/>
      <c r="N31" s="245"/>
      <c r="O31" s="67"/>
      <c r="P31" s="370"/>
      <c r="Q31" s="30"/>
      <c r="R31" s="30"/>
      <c r="S31" s="30"/>
      <c r="T31" s="25"/>
    </row>
    <row r="32" spans="1:20" s="14" customFormat="1" ht="13.95" customHeight="1" x14ac:dyDescent="0.2">
      <c r="A32" s="135">
        <v>43129</v>
      </c>
      <c r="B32" s="218" t="s">
        <v>11</v>
      </c>
      <c r="C32" s="227"/>
      <c r="D32" s="232" t="s">
        <v>215</v>
      </c>
      <c r="E32" s="29" t="s">
        <v>328</v>
      </c>
      <c r="F32" s="232"/>
      <c r="G32" s="67"/>
      <c r="H32" s="232"/>
      <c r="I32" s="67"/>
      <c r="J32" s="233"/>
      <c r="K32" s="67"/>
      <c r="L32" s="246"/>
      <c r="M32" s="67"/>
      <c r="N32" s="245"/>
      <c r="O32" s="67"/>
      <c r="P32" s="370"/>
      <c r="Q32" s="30"/>
      <c r="R32" s="30"/>
      <c r="S32" s="30"/>
      <c r="T32" s="25"/>
    </row>
    <row r="33" spans="1:20" ht="13.95" customHeight="1" x14ac:dyDescent="0.3">
      <c r="A33" s="135">
        <v>43130</v>
      </c>
      <c r="B33" s="218" t="s">
        <v>11</v>
      </c>
      <c r="C33" s="227" t="s">
        <v>205</v>
      </c>
      <c r="D33" s="232" t="s">
        <v>215</v>
      </c>
      <c r="E33" s="29" t="s">
        <v>329</v>
      </c>
      <c r="F33" s="232"/>
      <c r="G33" s="67"/>
      <c r="H33" s="232"/>
      <c r="I33" s="67"/>
      <c r="J33" s="233"/>
      <c r="K33" s="67"/>
      <c r="L33" s="246"/>
      <c r="M33" s="67"/>
      <c r="N33" s="245"/>
      <c r="O33" s="67"/>
      <c r="P33" s="370"/>
      <c r="Q33" s="30"/>
      <c r="R33" s="30"/>
      <c r="S33" s="30"/>
      <c r="T33" s="147"/>
    </row>
    <row r="34" spans="1:20" ht="13.95" customHeight="1" thickBot="1" x14ac:dyDescent="0.25">
      <c r="A34" s="136">
        <v>43131</v>
      </c>
      <c r="B34" s="261" t="s">
        <v>11</v>
      </c>
      <c r="C34" s="225"/>
      <c r="D34" s="236" t="s">
        <v>215</v>
      </c>
      <c r="E34" s="235" t="s">
        <v>329</v>
      </c>
      <c r="F34" s="236"/>
      <c r="G34" s="68"/>
      <c r="H34" s="236"/>
      <c r="I34" s="68"/>
      <c r="J34" s="237"/>
      <c r="K34" s="68"/>
      <c r="L34" s="247"/>
      <c r="M34" s="68"/>
      <c r="N34" s="247"/>
      <c r="O34" s="68"/>
      <c r="P34" s="370"/>
      <c r="Q34" s="34"/>
      <c r="R34" s="34"/>
      <c r="S34" s="34"/>
      <c r="T34" s="37"/>
    </row>
    <row r="35" spans="1:20" s="39" customFormat="1" ht="13.95" customHeight="1" thickBot="1" x14ac:dyDescent="0.25">
      <c r="A35" s="38"/>
      <c r="D35" s="110" t="s">
        <v>254</v>
      </c>
      <c r="E35" s="64">
        <f t="shared" ref="E35:O35" si="0">COUNTIF(E4:E34,"Yes")</f>
        <v>12</v>
      </c>
      <c r="F35" s="65">
        <f t="shared" si="0"/>
        <v>0</v>
      </c>
      <c r="G35" s="69">
        <f t="shared" si="0"/>
        <v>9</v>
      </c>
      <c r="H35" s="65">
        <f t="shared" si="0"/>
        <v>0</v>
      </c>
      <c r="I35" s="65">
        <f t="shared" si="0"/>
        <v>9</v>
      </c>
      <c r="J35" s="64">
        <f t="shared" si="0"/>
        <v>0</v>
      </c>
      <c r="K35" s="65">
        <f t="shared" si="0"/>
        <v>9</v>
      </c>
      <c r="L35" s="65">
        <f t="shared" si="0"/>
        <v>0</v>
      </c>
      <c r="M35" s="65">
        <f t="shared" si="0"/>
        <v>2</v>
      </c>
      <c r="N35" s="65">
        <f t="shared" si="0"/>
        <v>0</v>
      </c>
      <c r="O35" s="64">
        <f t="shared" si="0"/>
        <v>9</v>
      </c>
      <c r="P35" s="370"/>
      <c r="Q35" s="36">
        <f>SUM(Q4:Q34)</f>
        <v>17</v>
      </c>
      <c r="R35" s="33">
        <f>SUM(R4:R34)</f>
        <v>14</v>
      </c>
      <c r="S35" s="33">
        <f>SUM(S4:S34)</f>
        <v>11</v>
      </c>
      <c r="T35" s="33" t="s">
        <v>68</v>
      </c>
    </row>
    <row r="36" spans="1:20" s="39" customFormat="1" ht="13.95" customHeight="1" x14ac:dyDescent="0.3">
      <c r="D36" s="110" t="s">
        <v>390</v>
      </c>
      <c r="E36" s="40">
        <f t="shared" ref="E36:O36" si="1">COUNTIF(E4:E34,"No")</f>
        <v>3</v>
      </c>
      <c r="F36" s="41">
        <f t="shared" si="1"/>
        <v>0</v>
      </c>
      <c r="G36" s="42">
        <f t="shared" si="1"/>
        <v>0</v>
      </c>
      <c r="H36" s="41">
        <f t="shared" si="1"/>
        <v>0</v>
      </c>
      <c r="I36" s="41">
        <f t="shared" si="1"/>
        <v>0</v>
      </c>
      <c r="J36" s="40">
        <f t="shared" si="1"/>
        <v>0</v>
      </c>
      <c r="K36" s="41">
        <f t="shared" si="1"/>
        <v>0</v>
      </c>
      <c r="L36" s="41">
        <f t="shared" si="1"/>
        <v>0</v>
      </c>
      <c r="M36" s="41">
        <f t="shared" si="1"/>
        <v>1</v>
      </c>
      <c r="N36" s="41">
        <f t="shared" si="1"/>
        <v>0</v>
      </c>
      <c r="O36" s="40">
        <f t="shared" si="1"/>
        <v>0</v>
      </c>
      <c r="P36" s="370"/>
      <c r="Q36"/>
      <c r="R36"/>
      <c r="S36"/>
    </row>
    <row r="37" spans="1:20" s="39" customFormat="1" ht="13.95" customHeight="1" x14ac:dyDescent="0.3">
      <c r="D37" s="110" t="s">
        <v>389</v>
      </c>
      <c r="E37" s="40">
        <f t="shared" ref="E37:O37" si="2">COUNTIF(E4:E34,"mod")</f>
        <v>0</v>
      </c>
      <c r="F37" s="41">
        <f t="shared" si="2"/>
        <v>0</v>
      </c>
      <c r="G37" s="42">
        <f t="shared" si="2"/>
        <v>0</v>
      </c>
      <c r="H37" s="41">
        <f t="shared" si="2"/>
        <v>0</v>
      </c>
      <c r="I37" s="41">
        <f t="shared" si="2"/>
        <v>0</v>
      </c>
      <c r="J37" s="40">
        <f t="shared" si="2"/>
        <v>0</v>
      </c>
      <c r="K37" s="41">
        <f t="shared" si="2"/>
        <v>0</v>
      </c>
      <c r="L37" s="41">
        <f t="shared" si="2"/>
        <v>0</v>
      </c>
      <c r="M37" s="41">
        <f t="shared" si="2"/>
        <v>0</v>
      </c>
      <c r="N37" s="41">
        <f t="shared" si="2"/>
        <v>0</v>
      </c>
      <c r="O37" s="40">
        <f t="shared" si="2"/>
        <v>0</v>
      </c>
      <c r="P37" s="370"/>
      <c r="Q37"/>
      <c r="R37"/>
      <c r="S37"/>
    </row>
    <row r="38" spans="1:20" s="49" customFormat="1" ht="14.25" customHeight="1" thickBot="1" x14ac:dyDescent="0.35">
      <c r="A38" s="43"/>
      <c r="B38" s="44"/>
      <c r="C38" s="44"/>
      <c r="D38" s="111" t="s">
        <v>112</v>
      </c>
      <c r="E38" s="46">
        <f>(E35+E37)/(E35+E36+E37)</f>
        <v>0.8</v>
      </c>
      <c r="F38" s="47" t="e">
        <f>(F35+F37)/(F35+F36+F37)</f>
        <v>#DIV/0!</v>
      </c>
      <c r="G38" s="48">
        <f t="shared" ref="G38:I38" si="3">(G35+G37)/(G35+G36+G37)</f>
        <v>1</v>
      </c>
      <c r="H38" s="47" t="e">
        <f t="shared" si="3"/>
        <v>#DIV/0!</v>
      </c>
      <c r="I38" s="47">
        <f t="shared" si="3"/>
        <v>1</v>
      </c>
      <c r="J38" s="46" t="e">
        <f>(J35+J37)/(J35+J36+J37)</f>
        <v>#DIV/0!</v>
      </c>
      <c r="K38" s="47">
        <f t="shared" ref="K38:M38" si="4">(K35+K37)/(K35+K36+K37)</f>
        <v>1</v>
      </c>
      <c r="L38" s="47" t="e">
        <f t="shared" si="4"/>
        <v>#DIV/0!</v>
      </c>
      <c r="M38" s="47">
        <f t="shared" si="4"/>
        <v>0.66666666666666663</v>
      </c>
      <c r="N38" s="47" t="e">
        <f>(N35+N37)/(N35+N36+N37)</f>
        <v>#DIV/0!</v>
      </c>
      <c r="O38" s="46">
        <f>(O35+O37)/(O35+O36+O37)</f>
        <v>1</v>
      </c>
      <c r="P38" s="370"/>
      <c r="Q38"/>
      <c r="R38"/>
      <c r="S38"/>
    </row>
    <row r="39" spans="1:20" s="49" customFormat="1" ht="14.25" customHeight="1" thickBot="1" x14ac:dyDescent="0.35">
      <c r="A39" s="43"/>
      <c r="B39" s="44"/>
      <c r="C39" s="44"/>
      <c r="D39" s="45"/>
      <c r="E39" s="83" t="s">
        <v>68</v>
      </c>
      <c r="F39" s="360">
        <f>(F35+G35+F37+G37)/(F35+G35+F36+G36+F37+G37)</f>
        <v>1</v>
      </c>
      <c r="G39" s="361"/>
      <c r="H39" s="360">
        <f>(H35+I35+H37+I37)/(H35+I35+H36+I36+H37+I37)</f>
        <v>1</v>
      </c>
      <c r="I39" s="361"/>
      <c r="J39" s="360">
        <f>(J35+K35+J37+K37)/(J35+K35+J36+K36+J37+K37)</f>
        <v>1</v>
      </c>
      <c r="K39" s="361"/>
      <c r="L39" s="360">
        <f t="shared" ref="L39" si="5">(L35+M35+L37+M37)/(L35+M35+L36+M36+L37+M37)</f>
        <v>0.66666666666666663</v>
      </c>
      <c r="M39" s="361"/>
      <c r="N39" s="360">
        <f>(N35+O35+N37+O37)/(N35+O35+N36+O36+N37+O37)</f>
        <v>1</v>
      </c>
      <c r="O39" s="371"/>
      <c r="P39" s="370"/>
    </row>
    <row r="40" spans="1:20" ht="13.95" customHeight="1" thickBot="1" x14ac:dyDescent="0.3">
      <c r="B40" s="50" t="s">
        <v>391</v>
      </c>
      <c r="Q40" s="15"/>
    </row>
    <row r="41" spans="1:20" ht="13.95" customHeight="1" x14ac:dyDescent="0.25">
      <c r="B41" s="51" t="s">
        <v>69</v>
      </c>
      <c r="C41" s="357" t="s">
        <v>68</v>
      </c>
      <c r="D41" s="52" t="s">
        <v>362</v>
      </c>
      <c r="E41" s="53">
        <f>COUNTIF(D4:D34,"T")</f>
        <v>17</v>
      </c>
      <c r="F41" s="15"/>
      <c r="Q41" s="15"/>
    </row>
    <row r="42" spans="1:20" ht="13.95" customHeight="1" x14ac:dyDescent="0.25">
      <c r="B42" s="54" t="s">
        <v>67</v>
      </c>
      <c r="C42" s="358"/>
      <c r="D42" s="55" t="s">
        <v>273</v>
      </c>
      <c r="E42" s="56">
        <f>COUNTIF(D4:D34,"R")</f>
        <v>11</v>
      </c>
      <c r="F42" s="15"/>
      <c r="Q42" s="15"/>
    </row>
    <row r="43" spans="1:20" ht="13.95" customHeight="1" x14ac:dyDescent="0.25">
      <c r="B43" s="57" t="s">
        <v>272</v>
      </c>
      <c r="C43" s="358"/>
      <c r="D43" s="55" t="s">
        <v>274</v>
      </c>
      <c r="E43" s="56">
        <f>COUNTIF(D4:D34,"C")</f>
        <v>3</v>
      </c>
      <c r="F43" s="15"/>
      <c r="Q43" s="15"/>
    </row>
    <row r="44" spans="1:20" ht="13.95" customHeight="1" thickBot="1" x14ac:dyDescent="0.3">
      <c r="B44" s="58" t="s">
        <v>374</v>
      </c>
      <c r="C44" s="359"/>
      <c r="D44" s="59" t="s">
        <v>275</v>
      </c>
      <c r="E44" s="60">
        <f>COUNTIF(D4:D34,"M")</f>
        <v>0</v>
      </c>
      <c r="F44" s="15"/>
      <c r="Q44" s="15"/>
    </row>
    <row r="45" spans="1:20" ht="13.95" customHeight="1" x14ac:dyDescent="0.25">
      <c r="C45" s="61"/>
    </row>
  </sheetData>
  <mergeCells count="16">
    <mergeCell ref="C41:C44"/>
    <mergeCell ref="Y1:Z1"/>
    <mergeCell ref="A2:D2"/>
    <mergeCell ref="E2:E3"/>
    <mergeCell ref="F2:G2"/>
    <mergeCell ref="H2:I2"/>
    <mergeCell ref="J2:K2"/>
    <mergeCell ref="L2:M2"/>
    <mergeCell ref="N2:O2"/>
    <mergeCell ref="P2:P39"/>
    <mergeCell ref="Q2:S2"/>
    <mergeCell ref="F39:G39"/>
    <mergeCell ref="H39:I39"/>
    <mergeCell ref="J39:K39"/>
    <mergeCell ref="L39:M39"/>
    <mergeCell ref="N39:O39"/>
  </mergeCells>
  <phoneticPr fontId="8" type="noConversion"/>
  <conditionalFormatting sqref="E4:O4 Q4:S4">
    <cfRule type="expression" dxfId="551" priority="68">
      <formula>($D$4="C")</formula>
    </cfRule>
    <cfRule type="expression" dxfId="550" priority="69">
      <formula>($D$4="R")</formula>
    </cfRule>
  </conditionalFormatting>
  <conditionalFormatting sqref="E4:O34">
    <cfRule type="expression" dxfId="549" priority="1">
      <formula>NOT(ISERROR(SEARCH("MOD",E4)))</formula>
    </cfRule>
    <cfRule type="expression" dxfId="548" priority="2">
      <formula>NOT(ISERROR(SEARCH("NO",E4)))</formula>
    </cfRule>
    <cfRule type="expression" dxfId="547" priority="3">
      <formula>NOT(ISERROR(SEARCH("YES",E4)))</formula>
    </cfRule>
  </conditionalFormatting>
  <conditionalFormatting sqref="D4:D34">
    <cfRule type="expression" dxfId="546" priority="59">
      <formula>NOT(ISERROR(SEARCH("M",D4)))</formula>
    </cfRule>
    <cfRule type="expression" dxfId="545" priority="60">
      <formula>NOT(ISERROR(SEARCH("C",D4)))</formula>
    </cfRule>
    <cfRule type="expression" dxfId="544" priority="61">
      <formula>NOT(ISERROR(SEARCH("R",D4)))</formula>
    </cfRule>
    <cfRule type="expression" dxfId="543" priority="62">
      <formula>NOT(ISERROR(SEARCH("T",D4)))</formula>
    </cfRule>
  </conditionalFormatting>
  <conditionalFormatting sqref="E5:O5 Q5:S5">
    <cfRule type="expression" dxfId="542" priority="66">
      <formula>($D$5="C")</formula>
    </cfRule>
    <cfRule type="expression" dxfId="541" priority="67">
      <formula>($D$5="R")</formula>
    </cfRule>
  </conditionalFormatting>
  <conditionalFormatting sqref="E6:O6 Q6:S6">
    <cfRule type="expression" dxfId="540" priority="64">
      <formula>($D$6="R")</formula>
    </cfRule>
    <cfRule type="expression" dxfId="539" priority="65">
      <formula>($D$6="C")</formula>
    </cfRule>
  </conditionalFormatting>
  <conditionalFormatting sqref="E7:O7 Q7:S7">
    <cfRule type="expression" dxfId="538" priority="58">
      <formula>($D$7="C")</formula>
    </cfRule>
    <cfRule type="expression" dxfId="537" priority="63">
      <formula>($D$7="R")</formula>
    </cfRule>
  </conditionalFormatting>
  <conditionalFormatting sqref="E8:O8 Q8:S8">
    <cfRule type="expression" dxfId="536" priority="56">
      <formula>($D$8="C")</formula>
    </cfRule>
    <cfRule type="expression" dxfId="535" priority="57">
      <formula>($D$8="R")</formula>
    </cfRule>
  </conditionalFormatting>
  <conditionalFormatting sqref="E9:O9 Q9:S9">
    <cfRule type="expression" dxfId="534" priority="54">
      <formula>($D$9="R")</formula>
    </cfRule>
    <cfRule type="expression" dxfId="533" priority="55">
      <formula>($D$9="C")</formula>
    </cfRule>
  </conditionalFormatting>
  <conditionalFormatting sqref="E10:O10 Q10:S10">
    <cfRule type="expression" dxfId="532" priority="52">
      <formula>($D$10="R")</formula>
    </cfRule>
    <cfRule type="expression" dxfId="531" priority="53">
      <formula>($D$10="C")</formula>
    </cfRule>
  </conditionalFormatting>
  <conditionalFormatting sqref="E11:O11 Q11:S11">
    <cfRule type="expression" dxfId="530" priority="48">
      <formula>($D$11="C")</formula>
    </cfRule>
    <cfRule type="expression" dxfId="529" priority="50">
      <formula>($D$11="R")</formula>
    </cfRule>
  </conditionalFormatting>
  <conditionalFormatting sqref="E12:O12 Q12:S12">
    <cfRule type="expression" dxfId="528" priority="46">
      <formula>($D$12="C")</formula>
    </cfRule>
    <cfRule type="expression" dxfId="527" priority="47">
      <formula>($D$12="R")</formula>
    </cfRule>
  </conditionalFormatting>
  <conditionalFormatting sqref="E13:O13 Q13:S13">
    <cfRule type="expression" dxfId="526" priority="24">
      <formula>($D$13="C")</formula>
    </cfRule>
    <cfRule type="expression" dxfId="525" priority="45">
      <formula>($D$13="R")</formula>
    </cfRule>
  </conditionalFormatting>
  <conditionalFormatting sqref="E14:O14 Q14:S14">
    <cfRule type="expression" dxfId="524" priority="23">
      <formula>($D$14="C")</formula>
    </cfRule>
    <cfRule type="expression" dxfId="523" priority="44">
      <formula>($D$14="R")</formula>
    </cfRule>
  </conditionalFormatting>
  <conditionalFormatting sqref="E15:O15 Q15:S15">
    <cfRule type="expression" dxfId="522" priority="22">
      <formula>($D$15="C")</formula>
    </cfRule>
    <cfRule type="expression" dxfId="521" priority="43">
      <formula>($D$15="R")</formula>
    </cfRule>
  </conditionalFormatting>
  <conditionalFormatting sqref="E16:O16 Q16:S16">
    <cfRule type="expression" dxfId="520" priority="21">
      <formula>($D$16="C")</formula>
    </cfRule>
    <cfRule type="expression" dxfId="519" priority="42">
      <formula>($D$16="R")</formula>
    </cfRule>
  </conditionalFormatting>
  <conditionalFormatting sqref="E17:O17 Q17:S17">
    <cfRule type="expression" dxfId="518" priority="20">
      <formula>($D$17="C")</formula>
    </cfRule>
    <cfRule type="expression" dxfId="517" priority="41">
      <formula>($D$17="R")</formula>
    </cfRule>
  </conditionalFormatting>
  <conditionalFormatting sqref="E18:O18 Q18:S18">
    <cfRule type="expression" dxfId="516" priority="19">
      <formula>($D$18="C")</formula>
    </cfRule>
    <cfRule type="expression" dxfId="515" priority="40">
      <formula>($D$18="R")</formula>
    </cfRule>
  </conditionalFormatting>
  <conditionalFormatting sqref="E19:O19 Q19:S19">
    <cfRule type="expression" dxfId="514" priority="18">
      <formula>($D$19="C")</formula>
    </cfRule>
    <cfRule type="expression" dxfId="513" priority="39">
      <formula>($D$19="R")</formula>
    </cfRule>
  </conditionalFormatting>
  <conditionalFormatting sqref="E20:O20 Q20:S20">
    <cfRule type="expression" dxfId="512" priority="17">
      <formula>($D$20="C")</formula>
    </cfRule>
    <cfRule type="expression" dxfId="511" priority="38">
      <formula>($D$20="R")</formula>
    </cfRule>
  </conditionalFormatting>
  <conditionalFormatting sqref="E21:O21 Q21:S21">
    <cfRule type="expression" dxfId="510" priority="16">
      <formula>($D$21="C")</formula>
    </cfRule>
    <cfRule type="expression" dxfId="509" priority="37">
      <formula>($D$21="R")</formula>
    </cfRule>
  </conditionalFormatting>
  <conditionalFormatting sqref="E22:O22 Q22:S22">
    <cfRule type="expression" dxfId="508" priority="36">
      <formula>($D$22="R")</formula>
    </cfRule>
    <cfRule type="expression" dxfId="507" priority="49">
      <formula>($D$22="C")</formula>
    </cfRule>
  </conditionalFormatting>
  <conditionalFormatting sqref="E23:O23 Q23:S23">
    <cfRule type="expression" dxfId="506" priority="15">
      <formula>($D$23="C")</formula>
    </cfRule>
    <cfRule type="expression" dxfId="505" priority="35">
      <formula>($D$23="R")</formula>
    </cfRule>
  </conditionalFormatting>
  <conditionalFormatting sqref="E24:O24 Q24:S24">
    <cfRule type="expression" dxfId="504" priority="14">
      <formula>($D$24="C")</formula>
    </cfRule>
    <cfRule type="expression" dxfId="503" priority="51">
      <formula>($D$24="R")</formula>
    </cfRule>
  </conditionalFormatting>
  <conditionalFormatting sqref="E25:O25 Q25:S25">
    <cfRule type="expression" dxfId="502" priority="13">
      <formula>($D$25="C")</formula>
    </cfRule>
    <cfRule type="expression" dxfId="501" priority="34">
      <formula>($D$25="R")</formula>
    </cfRule>
  </conditionalFormatting>
  <conditionalFormatting sqref="E26:O26 Q26:S26">
    <cfRule type="expression" dxfId="500" priority="12">
      <formula>($D$26="C")</formula>
    </cfRule>
    <cfRule type="expression" dxfId="499" priority="33">
      <formula>($D$26="R")</formula>
    </cfRule>
  </conditionalFormatting>
  <conditionalFormatting sqref="E27:O27 Q27:S27">
    <cfRule type="expression" dxfId="498" priority="11">
      <formula>($D$27="C")</formula>
    </cfRule>
    <cfRule type="expression" dxfId="497" priority="32">
      <formula>($D$27="R")</formula>
    </cfRule>
  </conditionalFormatting>
  <conditionalFormatting sqref="E28:O28 Q28:S28">
    <cfRule type="expression" dxfId="496" priority="10">
      <formula>($D$28="C")</formula>
    </cfRule>
    <cfRule type="expression" dxfId="495" priority="31">
      <formula>($D$28="R")</formula>
    </cfRule>
  </conditionalFormatting>
  <conditionalFormatting sqref="E29:O29 Q29:S29">
    <cfRule type="expression" dxfId="494" priority="9">
      <formula>($D$29="C")</formula>
    </cfRule>
    <cfRule type="expression" dxfId="493" priority="30">
      <formula>($D$29="R")</formula>
    </cfRule>
  </conditionalFormatting>
  <conditionalFormatting sqref="E30:O30 Q30:S30">
    <cfRule type="expression" dxfId="492" priority="8">
      <formula>($D$30="C")</formula>
    </cfRule>
    <cfRule type="expression" dxfId="491" priority="29">
      <formula>($D$30="R")</formula>
    </cfRule>
  </conditionalFormatting>
  <conditionalFormatting sqref="E31:O31 Q31:S31">
    <cfRule type="expression" dxfId="490" priority="7">
      <formula>($D$31="C")</formula>
    </cfRule>
    <cfRule type="expression" dxfId="489" priority="28">
      <formula>($D$31="R")</formula>
    </cfRule>
  </conditionalFormatting>
  <conditionalFormatting sqref="E32:O32 Q32:S32">
    <cfRule type="expression" dxfId="488" priority="6">
      <formula>($D$32="C")</formula>
    </cfRule>
    <cfRule type="expression" dxfId="487" priority="27">
      <formula>($D$32="R")</formula>
    </cfRule>
  </conditionalFormatting>
  <conditionalFormatting sqref="E33:O33 Q33:S33">
    <cfRule type="expression" dxfId="486" priority="5">
      <formula>($D$33="C")</formula>
    </cfRule>
    <cfRule type="expression" dxfId="485" priority="26">
      <formula>($D$33="R")</formula>
    </cfRule>
  </conditionalFormatting>
  <conditionalFormatting sqref="E34:O34 Q34:S34">
    <cfRule type="expression" dxfId="484" priority="4">
      <formula>($D$34="C")</formula>
    </cfRule>
    <cfRule type="expression" dxfId="483" priority="25">
      <formula>($D$34="R")</formula>
    </cfRule>
  </conditionalFormatting>
  <dataValidations count="2">
    <dataValidation type="list" allowBlank="1" showInputMessage="1" showErrorMessage="1" sqref="E4:O34" xr:uid="{00000000-0002-0000-0600-000000000000}">
      <formula1>$Y$2:$Y$5</formula1>
    </dataValidation>
    <dataValidation type="list" allowBlank="1" showInputMessage="1" showErrorMessage="1" sqref="D4:D34" xr:uid="{00000000-0002-0000-0600-000001000000}">
      <formula1>$Z$2:$Z$6</formula1>
    </dataValidation>
  </dataValidations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Z45"/>
  <sheetViews>
    <sheetView workbookViewId="0">
      <selection activeCell="E5" sqref="E5"/>
    </sheetView>
  </sheetViews>
  <sheetFormatPr defaultColWidth="8.77734375" defaultRowHeight="13.95" customHeight="1" x14ac:dyDescent="0.25"/>
  <cols>
    <col min="1" max="1" width="16.6640625" style="11" customWidth="1"/>
    <col min="2" max="2" width="11.33203125" style="12" customWidth="1"/>
    <col min="3" max="3" width="13.77734375" style="12" customWidth="1"/>
    <col min="4" max="4" width="10.6640625" style="13" bestFit="1" customWidth="1"/>
    <col min="5" max="6" width="9.33203125" style="14" customWidth="1"/>
    <col min="7" max="15" width="8.77734375" style="15"/>
    <col min="16" max="16" width="3.44140625" style="15" customWidth="1"/>
    <col min="17" max="17" width="13.6640625" style="1" customWidth="1"/>
    <col min="18" max="19" width="13.6640625" style="16" customWidth="1"/>
    <col min="20" max="20" width="36.109375" style="16" customWidth="1"/>
    <col min="21" max="16384" width="8.77734375" style="16"/>
  </cols>
  <sheetData>
    <row r="1" spans="1:26" ht="9.75" customHeight="1" thickBot="1" x14ac:dyDescent="0.3">
      <c r="E1" s="15"/>
      <c r="F1" s="15"/>
      <c r="O1" s="16"/>
      <c r="P1" s="16"/>
      <c r="Q1" s="16"/>
      <c r="Y1" s="355" t="s">
        <v>130</v>
      </c>
      <c r="Z1" s="355"/>
    </row>
    <row r="2" spans="1:26" ht="21.75" customHeight="1" thickBot="1" x14ac:dyDescent="0.25">
      <c r="A2" s="362" t="s">
        <v>269</v>
      </c>
      <c r="B2" s="363"/>
      <c r="C2" s="363"/>
      <c r="D2" s="363"/>
      <c r="E2" s="364" t="s">
        <v>136</v>
      </c>
      <c r="F2" s="356" t="s">
        <v>376</v>
      </c>
      <c r="G2" s="354"/>
      <c r="H2" s="353" t="s">
        <v>10</v>
      </c>
      <c r="I2" s="354"/>
      <c r="J2" s="356" t="s">
        <v>270</v>
      </c>
      <c r="K2" s="353"/>
      <c r="L2" s="356" t="s">
        <v>278</v>
      </c>
      <c r="M2" s="354"/>
      <c r="N2" s="356" t="s">
        <v>271</v>
      </c>
      <c r="O2" s="353"/>
      <c r="P2" s="370"/>
      <c r="Q2" s="353" t="s">
        <v>137</v>
      </c>
      <c r="R2" s="353"/>
      <c r="S2" s="354"/>
      <c r="Y2" s="86"/>
      <c r="Z2" s="87"/>
    </row>
    <row r="3" spans="1:26" ht="13.95" customHeight="1" thickBot="1" x14ac:dyDescent="0.3">
      <c r="A3" s="138" t="s">
        <v>373</v>
      </c>
      <c r="B3" s="17" t="s">
        <v>372</v>
      </c>
      <c r="C3" s="17" t="s">
        <v>28</v>
      </c>
      <c r="D3" s="17" t="s">
        <v>307</v>
      </c>
      <c r="E3" s="365"/>
      <c r="F3" s="108" t="s">
        <v>193</v>
      </c>
      <c r="G3" s="114" t="s">
        <v>306</v>
      </c>
      <c r="H3" s="119" t="s">
        <v>193</v>
      </c>
      <c r="I3" s="114" t="s">
        <v>306</v>
      </c>
      <c r="J3" s="108" t="s">
        <v>193</v>
      </c>
      <c r="K3" s="126" t="s">
        <v>306</v>
      </c>
      <c r="L3" s="119" t="s">
        <v>193</v>
      </c>
      <c r="M3" s="114" t="s">
        <v>306</v>
      </c>
      <c r="N3" s="108" t="s">
        <v>193</v>
      </c>
      <c r="O3" s="249" t="s">
        <v>306</v>
      </c>
      <c r="P3" s="370"/>
      <c r="Q3" s="127" t="s">
        <v>363</v>
      </c>
      <c r="R3" s="115" t="s">
        <v>364</v>
      </c>
      <c r="S3" s="120" t="s">
        <v>187</v>
      </c>
      <c r="T3" s="18" t="s">
        <v>375</v>
      </c>
      <c r="Y3" s="88" t="s">
        <v>63</v>
      </c>
      <c r="Z3" s="89" t="s">
        <v>69</v>
      </c>
    </row>
    <row r="4" spans="1:26" ht="13.95" customHeight="1" x14ac:dyDescent="0.25">
      <c r="A4" s="139">
        <v>43132</v>
      </c>
      <c r="B4" s="217" t="s">
        <v>212</v>
      </c>
      <c r="C4" s="262"/>
      <c r="D4" s="228" t="s">
        <v>213</v>
      </c>
      <c r="E4" s="141" t="s">
        <v>327</v>
      </c>
      <c r="F4" s="243"/>
      <c r="G4" s="66"/>
      <c r="H4" s="243"/>
      <c r="I4" s="66"/>
      <c r="J4" s="244"/>
      <c r="K4" s="66"/>
      <c r="L4" s="244"/>
      <c r="M4" s="66"/>
      <c r="N4" s="244"/>
      <c r="O4" s="66"/>
      <c r="P4" s="370"/>
      <c r="Q4" s="72"/>
      <c r="R4" s="128"/>
      <c r="S4" s="72"/>
      <c r="T4" s="259"/>
      <c r="Y4" s="88" t="s">
        <v>64</v>
      </c>
      <c r="Z4" s="89" t="s">
        <v>61</v>
      </c>
    </row>
    <row r="5" spans="1:26" ht="13.95" customHeight="1" thickBot="1" x14ac:dyDescent="0.25">
      <c r="A5" s="140">
        <v>43133</v>
      </c>
      <c r="B5" s="219"/>
      <c r="C5" s="143"/>
      <c r="D5" s="231" t="s">
        <v>214</v>
      </c>
      <c r="E5" s="143"/>
      <c r="F5" s="245"/>
      <c r="G5" s="67"/>
      <c r="H5" s="245"/>
      <c r="I5" s="67"/>
      <c r="J5" s="246"/>
      <c r="K5" s="67"/>
      <c r="L5" s="246"/>
      <c r="M5" s="67"/>
      <c r="N5" s="246"/>
      <c r="O5" s="67"/>
      <c r="P5" s="370"/>
      <c r="Q5" s="30"/>
      <c r="R5" s="15"/>
      <c r="S5" s="30"/>
      <c r="T5" s="25"/>
      <c r="Y5" s="90" t="s">
        <v>65</v>
      </c>
      <c r="Z5" s="89" t="s">
        <v>62</v>
      </c>
    </row>
    <row r="6" spans="1:26" ht="13.95" customHeight="1" thickBot="1" x14ac:dyDescent="0.25">
      <c r="A6" s="140">
        <v>43134</v>
      </c>
      <c r="B6" s="219"/>
      <c r="C6" s="143"/>
      <c r="D6" s="231" t="s">
        <v>79</v>
      </c>
      <c r="E6" s="143"/>
      <c r="F6" s="245"/>
      <c r="G6" s="67"/>
      <c r="H6" s="245"/>
      <c r="I6" s="67"/>
      <c r="J6" s="246"/>
      <c r="K6" s="67"/>
      <c r="L6" s="246"/>
      <c r="M6" s="67"/>
      <c r="N6" s="246"/>
      <c r="O6" s="67"/>
      <c r="P6" s="370"/>
      <c r="Q6" s="30"/>
      <c r="R6" s="15"/>
      <c r="S6" s="30"/>
      <c r="T6" s="25"/>
      <c r="Z6" s="91" t="s">
        <v>374</v>
      </c>
    </row>
    <row r="7" spans="1:26" ht="13.95" customHeight="1" x14ac:dyDescent="0.2">
      <c r="A7" s="140">
        <v>43135</v>
      </c>
      <c r="B7" s="224" t="s">
        <v>318</v>
      </c>
      <c r="C7" s="143"/>
      <c r="D7" s="231" t="s">
        <v>80</v>
      </c>
      <c r="E7" s="143"/>
      <c r="F7" s="245"/>
      <c r="G7" s="67"/>
      <c r="H7" s="245"/>
      <c r="I7" s="67"/>
      <c r="J7" s="246"/>
      <c r="K7" s="67"/>
      <c r="L7" s="246"/>
      <c r="M7" s="67"/>
      <c r="N7" s="246"/>
      <c r="O7" s="67"/>
      <c r="P7" s="370"/>
      <c r="Q7" s="30"/>
      <c r="R7" s="15"/>
      <c r="S7" s="30"/>
      <c r="T7" s="25"/>
    </row>
    <row r="8" spans="1:26" s="14" customFormat="1" ht="13.95" customHeight="1" x14ac:dyDescent="0.2">
      <c r="A8" s="140">
        <v>43136</v>
      </c>
      <c r="B8" s="218" t="s">
        <v>212</v>
      </c>
      <c r="C8" s="215"/>
      <c r="D8" s="231" t="s">
        <v>213</v>
      </c>
      <c r="E8" s="143" t="s">
        <v>326</v>
      </c>
      <c r="F8" s="245"/>
      <c r="G8" s="67"/>
      <c r="H8" s="245"/>
      <c r="I8" s="67"/>
      <c r="J8" s="246"/>
      <c r="K8" s="67"/>
      <c r="L8" s="246"/>
      <c r="M8" s="67"/>
      <c r="N8" s="246"/>
      <c r="O8" s="67"/>
      <c r="P8" s="370"/>
      <c r="Q8" s="30"/>
      <c r="R8" s="15"/>
      <c r="S8" s="30"/>
      <c r="T8" s="25"/>
    </row>
    <row r="9" spans="1:26" ht="13.95" customHeight="1" x14ac:dyDescent="0.3">
      <c r="A9" s="140">
        <v>43137</v>
      </c>
      <c r="B9" s="218" t="s">
        <v>212</v>
      </c>
      <c r="C9" s="215" t="s">
        <v>9</v>
      </c>
      <c r="D9" s="231" t="s">
        <v>213</v>
      </c>
      <c r="E9" s="143"/>
      <c r="F9" s="245"/>
      <c r="G9" s="67"/>
      <c r="H9" s="245"/>
      <c r="I9" s="67"/>
      <c r="J9" s="246"/>
      <c r="K9" s="67"/>
      <c r="L9" s="246"/>
      <c r="M9" s="67"/>
      <c r="N9" s="246"/>
      <c r="O9" s="67"/>
      <c r="P9" s="370"/>
      <c r="Q9" s="30"/>
      <c r="R9" s="15"/>
      <c r="S9" s="30"/>
      <c r="T9" s="147"/>
    </row>
    <row r="10" spans="1:26" ht="13.95" customHeight="1" x14ac:dyDescent="0.2">
      <c r="A10" s="140">
        <v>43138</v>
      </c>
      <c r="B10" s="218" t="s">
        <v>212</v>
      </c>
      <c r="C10" s="215" t="s">
        <v>202</v>
      </c>
      <c r="D10" s="231" t="s">
        <v>213</v>
      </c>
      <c r="E10" s="143"/>
      <c r="F10" s="245"/>
      <c r="G10" s="67"/>
      <c r="H10" s="245"/>
      <c r="I10" s="67"/>
      <c r="J10" s="246"/>
      <c r="K10" s="67"/>
      <c r="L10" s="246"/>
      <c r="M10" s="67"/>
      <c r="N10" s="245"/>
      <c r="O10" s="67"/>
      <c r="P10" s="370"/>
      <c r="Q10" s="30"/>
      <c r="R10" s="15"/>
      <c r="S10" s="30"/>
      <c r="T10" s="25"/>
    </row>
    <row r="11" spans="1:26" ht="13.95" customHeight="1" x14ac:dyDescent="0.2">
      <c r="A11" s="140">
        <v>43139</v>
      </c>
      <c r="B11" s="218" t="s">
        <v>212</v>
      </c>
      <c r="C11" s="215"/>
      <c r="D11" s="231" t="s">
        <v>95</v>
      </c>
      <c r="E11" s="143"/>
      <c r="F11" s="245"/>
      <c r="G11" s="67"/>
      <c r="H11" s="245"/>
      <c r="I11" s="67"/>
      <c r="J11" s="246"/>
      <c r="K11" s="67"/>
      <c r="L11" s="246"/>
      <c r="M11" s="67"/>
      <c r="N11" s="245"/>
      <c r="O11" s="67"/>
      <c r="P11" s="370"/>
      <c r="Q11" s="30"/>
      <c r="R11" s="15"/>
      <c r="S11" s="30"/>
      <c r="T11" s="25"/>
    </row>
    <row r="12" spans="1:26" ht="13.95" customHeight="1" x14ac:dyDescent="0.2">
      <c r="A12" s="140">
        <v>43140</v>
      </c>
      <c r="B12" s="219"/>
      <c r="C12" s="143"/>
      <c r="D12" s="231" t="s">
        <v>214</v>
      </c>
      <c r="E12" s="143"/>
      <c r="F12" s="245"/>
      <c r="G12" s="67"/>
      <c r="H12" s="245"/>
      <c r="I12" s="67"/>
      <c r="J12" s="246"/>
      <c r="K12" s="67"/>
      <c r="L12" s="246"/>
      <c r="M12" s="67"/>
      <c r="N12" s="245"/>
      <c r="O12" s="67"/>
      <c r="P12" s="370"/>
      <c r="Q12" s="30"/>
      <c r="R12" s="15"/>
      <c r="S12" s="30"/>
      <c r="T12" s="25"/>
    </row>
    <row r="13" spans="1:26" ht="13.95" customHeight="1" x14ac:dyDescent="0.2">
      <c r="A13" s="140">
        <v>43141</v>
      </c>
      <c r="B13" s="219"/>
      <c r="C13" s="143"/>
      <c r="D13" s="231" t="s">
        <v>214</v>
      </c>
      <c r="E13" s="143"/>
      <c r="F13" s="245"/>
      <c r="G13" s="67"/>
      <c r="H13" s="245"/>
      <c r="I13" s="67"/>
      <c r="J13" s="246"/>
      <c r="K13" s="67"/>
      <c r="L13" s="246"/>
      <c r="M13" s="67"/>
      <c r="N13" s="245"/>
      <c r="O13" s="67"/>
      <c r="P13" s="370"/>
      <c r="Q13" s="30"/>
      <c r="R13" s="15"/>
      <c r="S13" s="30"/>
      <c r="T13" s="25"/>
    </row>
    <row r="14" spans="1:26" ht="13.95" customHeight="1" x14ac:dyDescent="0.2">
      <c r="A14" s="140">
        <v>43142</v>
      </c>
      <c r="B14" s="219"/>
      <c r="C14" s="143"/>
      <c r="D14" s="231" t="s">
        <v>96</v>
      </c>
      <c r="E14" s="143"/>
      <c r="F14" s="245"/>
      <c r="G14" s="67"/>
      <c r="H14" s="245"/>
      <c r="I14" s="67"/>
      <c r="J14" s="246"/>
      <c r="K14" s="67"/>
      <c r="L14" s="246"/>
      <c r="M14" s="67"/>
      <c r="N14" s="245"/>
      <c r="O14" s="67"/>
      <c r="P14" s="370"/>
      <c r="Q14" s="30"/>
      <c r="R14" s="15"/>
      <c r="S14" s="30"/>
      <c r="T14" s="25"/>
    </row>
    <row r="15" spans="1:26" s="14" customFormat="1" ht="13.95" customHeight="1" x14ac:dyDescent="0.2">
      <c r="A15" s="140">
        <v>43143</v>
      </c>
      <c r="B15" s="268" t="s">
        <v>156</v>
      </c>
      <c r="C15" s="143"/>
      <c r="D15" s="231" t="s">
        <v>97</v>
      </c>
      <c r="E15" s="143"/>
      <c r="F15" s="245"/>
      <c r="G15" s="67"/>
      <c r="H15" s="245"/>
      <c r="I15" s="67"/>
      <c r="J15" s="246"/>
      <c r="K15" s="67"/>
      <c r="L15" s="246"/>
      <c r="M15" s="67"/>
      <c r="N15" s="245"/>
      <c r="O15" s="67"/>
      <c r="P15" s="370"/>
      <c r="Q15" s="30"/>
      <c r="R15" s="15"/>
      <c r="S15" s="30"/>
      <c r="T15" s="25"/>
    </row>
    <row r="16" spans="1:26" ht="13.95" customHeight="1" x14ac:dyDescent="0.3">
      <c r="A16" s="140">
        <v>43144</v>
      </c>
      <c r="B16" s="268" t="s">
        <v>157</v>
      </c>
      <c r="C16" s="143"/>
      <c r="D16" s="231" t="s">
        <v>95</v>
      </c>
      <c r="E16" s="143"/>
      <c r="F16" s="245"/>
      <c r="G16" s="67"/>
      <c r="H16" s="245"/>
      <c r="I16" s="67"/>
      <c r="J16" s="246"/>
      <c r="K16" s="67"/>
      <c r="L16" s="246"/>
      <c r="M16" s="67"/>
      <c r="N16" s="245"/>
      <c r="O16" s="67"/>
      <c r="P16" s="370"/>
      <c r="Q16" s="30"/>
      <c r="R16" s="15"/>
      <c r="S16" s="30"/>
      <c r="T16" s="147"/>
    </row>
    <row r="17" spans="1:20" ht="13.95" customHeight="1" x14ac:dyDescent="0.2">
      <c r="A17" s="140">
        <v>43145</v>
      </c>
      <c r="B17" s="268" t="s">
        <v>157</v>
      </c>
      <c r="C17" s="143"/>
      <c r="D17" s="231" t="s">
        <v>97</v>
      </c>
      <c r="E17" s="143"/>
      <c r="F17" s="245"/>
      <c r="G17" s="67"/>
      <c r="H17" s="245"/>
      <c r="I17" s="67"/>
      <c r="J17" s="246"/>
      <c r="K17" s="67"/>
      <c r="L17" s="246"/>
      <c r="M17" s="67"/>
      <c r="N17" s="245"/>
      <c r="O17" s="67"/>
      <c r="P17" s="370"/>
      <c r="Q17" s="30"/>
      <c r="R17" s="15"/>
      <c r="S17" s="30"/>
      <c r="T17" s="25"/>
    </row>
    <row r="18" spans="1:20" ht="13.95" customHeight="1" x14ac:dyDescent="0.2">
      <c r="A18" s="140">
        <v>43146</v>
      </c>
      <c r="B18" s="268" t="s">
        <v>157</v>
      </c>
      <c r="C18" s="143"/>
      <c r="D18" s="231" t="s">
        <v>97</v>
      </c>
      <c r="E18" s="143"/>
      <c r="F18" s="245"/>
      <c r="G18" s="67"/>
      <c r="H18" s="245"/>
      <c r="I18" s="67"/>
      <c r="J18" s="246"/>
      <c r="K18" s="67"/>
      <c r="L18" s="246"/>
      <c r="M18" s="67"/>
      <c r="N18" s="245"/>
      <c r="O18" s="67"/>
      <c r="P18" s="370"/>
      <c r="Q18" s="30"/>
      <c r="R18" s="15"/>
      <c r="S18" s="30"/>
      <c r="T18" s="25"/>
    </row>
    <row r="19" spans="1:20" ht="13.95" customHeight="1" x14ac:dyDescent="0.2">
      <c r="A19" s="140">
        <v>43147</v>
      </c>
      <c r="B19" s="219" t="s">
        <v>0</v>
      </c>
      <c r="C19" s="143"/>
      <c r="D19" s="231" t="s">
        <v>214</v>
      </c>
      <c r="E19" s="143"/>
      <c r="F19" s="245"/>
      <c r="G19" s="67"/>
      <c r="H19" s="245"/>
      <c r="I19" s="67"/>
      <c r="J19" s="246"/>
      <c r="K19" s="67"/>
      <c r="L19" s="246"/>
      <c r="M19" s="67"/>
      <c r="N19" s="245"/>
      <c r="O19" s="67"/>
      <c r="P19" s="370"/>
      <c r="Q19" s="30"/>
      <c r="R19" s="15"/>
      <c r="S19" s="30"/>
      <c r="T19" s="25"/>
    </row>
    <row r="20" spans="1:20" ht="13.95" customHeight="1" x14ac:dyDescent="0.25">
      <c r="A20" s="140">
        <v>43148</v>
      </c>
      <c r="B20" s="256" t="s">
        <v>91</v>
      </c>
      <c r="C20" s="143"/>
      <c r="D20" s="231" t="s">
        <v>98</v>
      </c>
      <c r="E20" s="143"/>
      <c r="F20" s="245"/>
      <c r="G20" s="67"/>
      <c r="H20" s="245"/>
      <c r="I20" s="67"/>
      <c r="J20" s="246"/>
      <c r="K20" s="67"/>
      <c r="L20" s="246"/>
      <c r="M20" s="67"/>
      <c r="N20" s="245"/>
      <c r="O20" s="67"/>
      <c r="P20" s="370"/>
      <c r="Q20" s="30"/>
      <c r="R20" s="15"/>
      <c r="S20" s="30"/>
      <c r="T20" s="148"/>
    </row>
    <row r="21" spans="1:20" ht="13.95" customHeight="1" x14ac:dyDescent="0.25">
      <c r="A21" s="140">
        <v>43149</v>
      </c>
      <c r="B21" s="219" t="s">
        <v>163</v>
      </c>
      <c r="C21" s="143"/>
      <c r="D21" s="231" t="s">
        <v>214</v>
      </c>
      <c r="E21" s="143"/>
      <c r="F21" s="245"/>
      <c r="G21" s="67"/>
      <c r="H21" s="245"/>
      <c r="I21" s="67"/>
      <c r="J21" s="246"/>
      <c r="K21" s="67"/>
      <c r="L21" s="246"/>
      <c r="M21" s="67"/>
      <c r="N21" s="245"/>
      <c r="O21" s="67"/>
      <c r="P21" s="370"/>
      <c r="Q21" s="30"/>
      <c r="R21" s="15"/>
      <c r="S21" s="30"/>
      <c r="T21" s="148"/>
    </row>
    <row r="22" spans="1:20" s="14" customFormat="1" ht="13.95" customHeight="1" x14ac:dyDescent="0.2">
      <c r="A22" s="140">
        <v>43150</v>
      </c>
      <c r="B22" s="218" t="s">
        <v>212</v>
      </c>
      <c r="C22" s="132"/>
      <c r="D22" s="231" t="s">
        <v>213</v>
      </c>
      <c r="E22" s="143"/>
      <c r="F22" s="245"/>
      <c r="G22" s="67"/>
      <c r="H22" s="245"/>
      <c r="I22" s="67"/>
      <c r="J22" s="246"/>
      <c r="K22" s="67"/>
      <c r="L22" s="246"/>
      <c r="M22" s="67"/>
      <c r="N22" s="245"/>
      <c r="O22" s="67"/>
      <c r="P22" s="370"/>
      <c r="Q22" s="30"/>
      <c r="R22" s="15"/>
      <c r="S22" s="30"/>
      <c r="T22" s="25"/>
    </row>
    <row r="23" spans="1:20" ht="13.95" customHeight="1" x14ac:dyDescent="0.3">
      <c r="A23" s="140">
        <v>43151</v>
      </c>
      <c r="B23" s="218" t="s">
        <v>212</v>
      </c>
      <c r="C23" s="132" t="s">
        <v>198</v>
      </c>
      <c r="D23" s="231" t="s">
        <v>95</v>
      </c>
      <c r="E23" s="143"/>
      <c r="F23" s="245"/>
      <c r="G23" s="67"/>
      <c r="H23" s="245"/>
      <c r="I23" s="67"/>
      <c r="J23" s="246"/>
      <c r="K23" s="67"/>
      <c r="L23" s="246"/>
      <c r="M23" s="67"/>
      <c r="N23" s="245"/>
      <c r="O23" s="67"/>
      <c r="P23" s="370"/>
      <c r="Q23" s="30"/>
      <c r="R23" s="15"/>
      <c r="S23" s="30"/>
      <c r="T23" s="147"/>
    </row>
    <row r="24" spans="1:20" ht="13.95" customHeight="1" x14ac:dyDescent="0.2">
      <c r="A24" s="140">
        <v>43152</v>
      </c>
      <c r="B24" s="218" t="s">
        <v>212</v>
      </c>
      <c r="C24" s="132"/>
      <c r="D24" s="231" t="s">
        <v>213</v>
      </c>
      <c r="E24" s="143"/>
      <c r="F24" s="245"/>
      <c r="G24" s="67"/>
      <c r="H24" s="245"/>
      <c r="I24" s="67"/>
      <c r="J24" s="246"/>
      <c r="K24" s="67"/>
      <c r="L24" s="246"/>
      <c r="M24" s="67"/>
      <c r="N24" s="245"/>
      <c r="O24" s="67"/>
      <c r="P24" s="370"/>
      <c r="Q24" s="30"/>
      <c r="R24" s="15"/>
      <c r="S24" s="30"/>
      <c r="T24" s="25"/>
    </row>
    <row r="25" spans="1:20" ht="13.95" customHeight="1" x14ac:dyDescent="0.25">
      <c r="A25" s="140">
        <v>43153</v>
      </c>
      <c r="B25" s="218" t="s">
        <v>212</v>
      </c>
      <c r="C25" s="132"/>
      <c r="D25" s="231" t="s">
        <v>213</v>
      </c>
      <c r="E25" s="143"/>
      <c r="F25" s="245"/>
      <c r="G25" s="67"/>
      <c r="H25" s="245"/>
      <c r="I25" s="67"/>
      <c r="J25" s="246"/>
      <c r="K25" s="67"/>
      <c r="L25" s="246"/>
      <c r="M25" s="67"/>
      <c r="N25" s="245"/>
      <c r="O25" s="67"/>
      <c r="P25" s="370"/>
      <c r="Q25" s="30"/>
      <c r="R25" s="15"/>
      <c r="S25" s="30"/>
      <c r="T25" s="148"/>
    </row>
    <row r="26" spans="1:20" ht="13.95" customHeight="1" x14ac:dyDescent="0.2">
      <c r="A26" s="140">
        <v>43154</v>
      </c>
      <c r="B26" s="219"/>
      <c r="C26" s="143"/>
      <c r="D26" s="231" t="s">
        <v>214</v>
      </c>
      <c r="E26" s="143"/>
      <c r="F26" s="245"/>
      <c r="G26" s="67"/>
      <c r="H26" s="245"/>
      <c r="I26" s="67"/>
      <c r="J26" s="246"/>
      <c r="K26" s="67"/>
      <c r="L26" s="246"/>
      <c r="M26" s="67"/>
      <c r="N26" s="245"/>
      <c r="O26" s="67"/>
      <c r="P26" s="370"/>
      <c r="Q26" s="30"/>
      <c r="R26" s="15"/>
      <c r="S26" s="30"/>
      <c r="T26" s="25"/>
    </row>
    <row r="27" spans="1:20" ht="13.95" customHeight="1" x14ac:dyDescent="0.2">
      <c r="A27" s="140">
        <v>43155</v>
      </c>
      <c r="B27" s="219"/>
      <c r="C27" s="143"/>
      <c r="D27" s="231" t="s">
        <v>214</v>
      </c>
      <c r="E27" s="143"/>
      <c r="F27" s="245"/>
      <c r="G27" s="67"/>
      <c r="H27" s="245"/>
      <c r="I27" s="67"/>
      <c r="J27" s="246"/>
      <c r="K27" s="67"/>
      <c r="L27" s="246"/>
      <c r="M27" s="67"/>
      <c r="N27" s="245"/>
      <c r="O27" s="67"/>
      <c r="P27" s="370"/>
      <c r="Q27" s="30"/>
      <c r="R27" s="15"/>
      <c r="S27" s="30"/>
      <c r="T27" s="25"/>
    </row>
    <row r="28" spans="1:20" ht="13.95" customHeight="1" x14ac:dyDescent="0.2">
      <c r="A28" s="140">
        <v>43156</v>
      </c>
      <c r="B28" s="222" t="s">
        <v>304</v>
      </c>
      <c r="C28" s="143"/>
      <c r="D28" s="231" t="s">
        <v>99</v>
      </c>
      <c r="E28" s="143"/>
      <c r="F28" s="245"/>
      <c r="G28" s="67"/>
      <c r="H28" s="245"/>
      <c r="I28" s="67"/>
      <c r="J28" s="246"/>
      <c r="K28" s="67"/>
      <c r="L28" s="246"/>
      <c r="M28" s="67"/>
      <c r="N28" s="245"/>
      <c r="O28" s="67"/>
      <c r="P28" s="370"/>
      <c r="Q28" s="30"/>
      <c r="R28" s="15"/>
      <c r="S28" s="30"/>
      <c r="T28" s="25"/>
    </row>
    <row r="29" spans="1:20" s="14" customFormat="1" ht="13.95" customHeight="1" x14ac:dyDescent="0.2">
      <c r="A29" s="140">
        <v>43157</v>
      </c>
      <c r="B29" s="218" t="s">
        <v>212</v>
      </c>
      <c r="C29" s="267"/>
      <c r="D29" s="231" t="s">
        <v>95</v>
      </c>
      <c r="E29" s="143"/>
      <c r="F29" s="245"/>
      <c r="G29" s="67"/>
      <c r="H29" s="245"/>
      <c r="I29" s="67"/>
      <c r="J29" s="246"/>
      <c r="K29" s="67"/>
      <c r="L29" s="246"/>
      <c r="M29" s="67"/>
      <c r="N29" s="245"/>
      <c r="O29" s="67"/>
      <c r="P29" s="370"/>
      <c r="Q29" s="30"/>
      <c r="R29" s="15"/>
      <c r="S29" s="30"/>
      <c r="T29" s="25"/>
    </row>
    <row r="30" spans="1:20" ht="13.95" customHeight="1" x14ac:dyDescent="0.3">
      <c r="A30" s="140">
        <v>43158</v>
      </c>
      <c r="B30" s="218" t="s">
        <v>212</v>
      </c>
      <c r="C30" s="267" t="s">
        <v>103</v>
      </c>
      <c r="D30" s="231" t="s">
        <v>95</v>
      </c>
      <c r="E30" s="143"/>
      <c r="F30" s="245"/>
      <c r="G30" s="67"/>
      <c r="H30" s="245"/>
      <c r="I30" s="67"/>
      <c r="J30" s="246"/>
      <c r="K30" s="67"/>
      <c r="L30" s="246"/>
      <c r="M30" s="67"/>
      <c r="N30" s="245"/>
      <c r="O30" s="67"/>
      <c r="P30" s="370"/>
      <c r="Q30" s="30"/>
      <c r="R30" s="15"/>
      <c r="S30" s="30"/>
      <c r="T30" s="147"/>
    </row>
    <row r="31" spans="1:20" ht="13.95" customHeight="1" x14ac:dyDescent="0.25">
      <c r="A31" s="140">
        <v>43159</v>
      </c>
      <c r="B31" s="218" t="s">
        <v>212</v>
      </c>
      <c r="C31" s="267" t="s">
        <v>293</v>
      </c>
      <c r="D31" s="231" t="s">
        <v>95</v>
      </c>
      <c r="E31" s="143"/>
      <c r="F31" s="245"/>
      <c r="G31" s="67"/>
      <c r="H31" s="245"/>
      <c r="I31" s="67"/>
      <c r="J31" s="246"/>
      <c r="K31" s="67"/>
      <c r="L31" s="246"/>
      <c r="M31" s="67"/>
      <c r="N31" s="245"/>
      <c r="O31" s="67"/>
      <c r="P31" s="370"/>
      <c r="Q31" s="30"/>
      <c r="R31" s="15"/>
      <c r="S31" s="30"/>
      <c r="T31" s="148"/>
    </row>
    <row r="32" spans="1:20" ht="13.95" customHeight="1" x14ac:dyDescent="0.25">
      <c r="A32" s="140"/>
      <c r="B32" s="231"/>
      <c r="C32" s="143"/>
      <c r="D32" s="231"/>
      <c r="E32" s="143"/>
      <c r="F32" s="245"/>
      <c r="G32" s="67"/>
      <c r="H32" s="245"/>
      <c r="I32" s="67"/>
      <c r="J32" s="246"/>
      <c r="K32" s="67"/>
      <c r="L32" s="246"/>
      <c r="M32" s="67"/>
      <c r="N32" s="245"/>
      <c r="O32" s="67"/>
      <c r="P32" s="370"/>
      <c r="Q32" s="30"/>
      <c r="R32" s="15"/>
      <c r="S32" s="30"/>
      <c r="T32" s="148"/>
    </row>
    <row r="33" spans="1:20" ht="13.95" customHeight="1" x14ac:dyDescent="0.2">
      <c r="A33" s="140"/>
      <c r="B33" s="231"/>
      <c r="C33" s="143"/>
      <c r="D33" s="231"/>
      <c r="E33" s="143"/>
      <c r="F33" s="245"/>
      <c r="G33" s="67"/>
      <c r="H33" s="245"/>
      <c r="I33" s="67"/>
      <c r="J33" s="246"/>
      <c r="K33" s="67"/>
      <c r="L33" s="246"/>
      <c r="M33" s="67"/>
      <c r="N33" s="245"/>
      <c r="O33" s="67"/>
      <c r="P33" s="370"/>
      <c r="Q33" s="30"/>
      <c r="R33" s="15"/>
      <c r="S33" s="30"/>
      <c r="T33" s="25"/>
    </row>
    <row r="34" spans="1:20" ht="13.95" customHeight="1" thickBot="1" x14ac:dyDescent="0.25">
      <c r="A34" s="144"/>
      <c r="B34" s="235"/>
      <c r="C34" s="253"/>
      <c r="D34" s="235"/>
      <c r="E34" s="254"/>
      <c r="F34" s="247"/>
      <c r="G34" s="68"/>
      <c r="H34" s="247"/>
      <c r="I34" s="68"/>
      <c r="J34" s="247"/>
      <c r="K34" s="68"/>
      <c r="L34" s="247"/>
      <c r="M34" s="68"/>
      <c r="N34" s="247"/>
      <c r="O34" s="68"/>
      <c r="P34" s="370"/>
      <c r="Q34" s="34"/>
      <c r="R34" s="129"/>
      <c r="S34" s="34"/>
      <c r="T34" s="37"/>
    </row>
    <row r="35" spans="1:20" s="39" customFormat="1" ht="13.95" customHeight="1" thickBot="1" x14ac:dyDescent="0.25">
      <c r="A35" s="38"/>
      <c r="D35" s="109" t="s">
        <v>254</v>
      </c>
      <c r="E35" s="64">
        <f t="shared" ref="E35:O35" si="0">COUNTIF(E4:E34,"Yes")</f>
        <v>2</v>
      </c>
      <c r="F35" s="65">
        <f t="shared" si="0"/>
        <v>0</v>
      </c>
      <c r="G35" s="69">
        <f t="shared" si="0"/>
        <v>0</v>
      </c>
      <c r="H35" s="65">
        <f t="shared" si="0"/>
        <v>0</v>
      </c>
      <c r="I35" s="65">
        <f t="shared" si="0"/>
        <v>0</v>
      </c>
      <c r="J35" s="64">
        <f t="shared" si="0"/>
        <v>0</v>
      </c>
      <c r="K35" s="65">
        <f t="shared" si="0"/>
        <v>0</v>
      </c>
      <c r="L35" s="65">
        <f t="shared" si="0"/>
        <v>0</v>
      </c>
      <c r="M35" s="65">
        <f t="shared" si="0"/>
        <v>0</v>
      </c>
      <c r="N35" s="65">
        <f t="shared" si="0"/>
        <v>0</v>
      </c>
      <c r="O35" s="257">
        <f t="shared" si="0"/>
        <v>0</v>
      </c>
      <c r="P35" s="370"/>
      <c r="Q35" s="112">
        <f>SUM(Q4:Q34)</f>
        <v>0</v>
      </c>
      <c r="R35" s="107">
        <f>SUM(R4:R34)</f>
        <v>0</v>
      </c>
      <c r="S35" s="107">
        <f>SUM(S4:S34)</f>
        <v>0</v>
      </c>
      <c r="T35" s="107" t="s">
        <v>68</v>
      </c>
    </row>
    <row r="36" spans="1:20" s="39" customFormat="1" ht="13.95" customHeight="1" x14ac:dyDescent="0.3">
      <c r="D36" s="110" t="s">
        <v>390</v>
      </c>
      <c r="E36" s="40">
        <f t="shared" ref="E36:O36" si="1">COUNTIF(E4:E34,"No")</f>
        <v>0</v>
      </c>
      <c r="F36" s="41">
        <f t="shared" si="1"/>
        <v>0</v>
      </c>
      <c r="G36" s="42">
        <f t="shared" si="1"/>
        <v>0</v>
      </c>
      <c r="H36" s="41">
        <f t="shared" si="1"/>
        <v>0</v>
      </c>
      <c r="I36" s="41">
        <f t="shared" si="1"/>
        <v>0</v>
      </c>
      <c r="J36" s="40">
        <f t="shared" si="1"/>
        <v>0</v>
      </c>
      <c r="K36" s="41">
        <f t="shared" si="1"/>
        <v>0</v>
      </c>
      <c r="L36" s="41">
        <f t="shared" si="1"/>
        <v>0</v>
      </c>
      <c r="M36" s="41">
        <f t="shared" si="1"/>
        <v>0</v>
      </c>
      <c r="N36" s="41">
        <f t="shared" si="1"/>
        <v>0</v>
      </c>
      <c r="O36" s="40">
        <f t="shared" si="1"/>
        <v>0</v>
      </c>
      <c r="P36" s="370"/>
      <c r="Q36"/>
      <c r="R36"/>
      <c r="S36"/>
    </row>
    <row r="37" spans="1:20" s="39" customFormat="1" ht="13.95" customHeight="1" x14ac:dyDescent="0.3">
      <c r="D37" s="110" t="s">
        <v>389</v>
      </c>
      <c r="E37" s="40">
        <f t="shared" ref="E37:O37" si="2">COUNTIF(E4:E34,"mod")</f>
        <v>0</v>
      </c>
      <c r="F37" s="41">
        <f t="shared" si="2"/>
        <v>0</v>
      </c>
      <c r="G37" s="42">
        <f t="shared" si="2"/>
        <v>0</v>
      </c>
      <c r="H37" s="41">
        <f t="shared" si="2"/>
        <v>0</v>
      </c>
      <c r="I37" s="41">
        <f t="shared" si="2"/>
        <v>0</v>
      </c>
      <c r="J37" s="40">
        <f t="shared" si="2"/>
        <v>0</v>
      </c>
      <c r="K37" s="41">
        <f t="shared" si="2"/>
        <v>0</v>
      </c>
      <c r="L37" s="41">
        <f t="shared" si="2"/>
        <v>0</v>
      </c>
      <c r="M37" s="41">
        <f t="shared" si="2"/>
        <v>0</v>
      </c>
      <c r="N37" s="41">
        <f t="shared" si="2"/>
        <v>0</v>
      </c>
      <c r="O37" s="40">
        <f t="shared" si="2"/>
        <v>0</v>
      </c>
      <c r="P37" s="370"/>
      <c r="Q37"/>
      <c r="R37"/>
      <c r="S37"/>
    </row>
    <row r="38" spans="1:20" s="49" customFormat="1" ht="14.25" customHeight="1" thickBot="1" x14ac:dyDescent="0.35">
      <c r="A38" s="43"/>
      <c r="B38" s="44"/>
      <c r="C38" s="44"/>
      <c r="D38" s="111" t="s">
        <v>112</v>
      </c>
      <c r="E38" s="46">
        <f>(E35+E37)/(E35+E36+E37)</f>
        <v>1</v>
      </c>
      <c r="F38" s="47" t="e">
        <f>(F35+F37)/(F35+F36+F37)</f>
        <v>#DIV/0!</v>
      </c>
      <c r="G38" s="48" t="e">
        <f t="shared" ref="G38:I38" si="3">(G35+G37)/(G35+G36+G37)</f>
        <v>#DIV/0!</v>
      </c>
      <c r="H38" s="47" t="e">
        <f t="shared" si="3"/>
        <v>#DIV/0!</v>
      </c>
      <c r="I38" s="47" t="e">
        <f t="shared" si="3"/>
        <v>#DIV/0!</v>
      </c>
      <c r="J38" s="46" t="e">
        <f>(J35+J37)/(J35+J36+J37)</f>
        <v>#DIV/0!</v>
      </c>
      <c r="K38" s="47" t="e">
        <f t="shared" ref="K38:M38" si="4">(K35+K37)/(K35+K36+K37)</f>
        <v>#DIV/0!</v>
      </c>
      <c r="L38" s="47" t="e">
        <f t="shared" si="4"/>
        <v>#DIV/0!</v>
      </c>
      <c r="M38" s="47" t="e">
        <f t="shared" si="4"/>
        <v>#DIV/0!</v>
      </c>
      <c r="N38" s="47" t="e">
        <f>(N35+N37)/(N35+N36+N37)</f>
        <v>#DIV/0!</v>
      </c>
      <c r="O38" s="46" t="e">
        <f>(O35+O37)/(O35+O36+O37)</f>
        <v>#DIV/0!</v>
      </c>
      <c r="P38" s="370"/>
      <c r="Q38"/>
      <c r="R38"/>
      <c r="S38"/>
    </row>
    <row r="39" spans="1:20" s="49" customFormat="1" ht="14.25" customHeight="1" thickBot="1" x14ac:dyDescent="0.35">
      <c r="A39" s="43"/>
      <c r="B39" s="44"/>
      <c r="C39" s="44"/>
      <c r="D39" s="45"/>
      <c r="E39" s="83" t="s">
        <v>68</v>
      </c>
      <c r="F39" s="360" t="e">
        <f>(F35+G35+F37+G37)/(F35+G35+F36+G36+F37+G37)</f>
        <v>#DIV/0!</v>
      </c>
      <c r="G39" s="361"/>
      <c r="H39" s="360" t="e">
        <f>(H35+I35+H37+I37)/(H35+I35+H36+I36+H37+I37)</f>
        <v>#DIV/0!</v>
      </c>
      <c r="I39" s="361"/>
      <c r="J39" s="360" t="e">
        <f>(J35+K35+J37+K37)/(J35+K35+J36+K36+J37+K37)</f>
        <v>#DIV/0!</v>
      </c>
      <c r="K39" s="361"/>
      <c r="L39" s="360" t="e">
        <f t="shared" ref="L39" si="5">(L35+M35+L37+M37)/(L35+M35+L36+M36+L37+M37)</f>
        <v>#DIV/0!</v>
      </c>
      <c r="M39" s="361"/>
      <c r="N39" s="360" t="e">
        <f>(N35+O35+N37+O37)/(N35+O35+N36+O36+N37+O37)</f>
        <v>#DIV/0!</v>
      </c>
      <c r="O39" s="371"/>
      <c r="P39" s="370"/>
    </row>
    <row r="40" spans="1:20" ht="13.95" customHeight="1" thickBot="1" x14ac:dyDescent="0.3">
      <c r="B40" s="50" t="s">
        <v>391</v>
      </c>
      <c r="Q40" s="15"/>
    </row>
    <row r="41" spans="1:20" ht="13.95" customHeight="1" x14ac:dyDescent="0.25">
      <c r="B41" s="51" t="s">
        <v>69</v>
      </c>
      <c r="C41" s="357" t="s">
        <v>68</v>
      </c>
      <c r="D41" s="52" t="s">
        <v>362</v>
      </c>
      <c r="E41" s="53">
        <f>COUNTIF(D4:D34,"T")</f>
        <v>16</v>
      </c>
      <c r="F41" s="15"/>
      <c r="Q41" s="15"/>
    </row>
    <row r="42" spans="1:20" ht="13.95" customHeight="1" x14ac:dyDescent="0.25">
      <c r="B42" s="54" t="s">
        <v>67</v>
      </c>
      <c r="C42" s="358"/>
      <c r="D42" s="55" t="s">
        <v>273</v>
      </c>
      <c r="E42" s="56">
        <f>COUNTIF(D4:D34,"R")</f>
        <v>10</v>
      </c>
      <c r="F42" s="15"/>
      <c r="Q42" s="15"/>
    </row>
    <row r="43" spans="1:20" ht="13.95" customHeight="1" x14ac:dyDescent="0.25">
      <c r="B43" s="57" t="s">
        <v>272</v>
      </c>
      <c r="C43" s="358"/>
      <c r="D43" s="55" t="s">
        <v>274</v>
      </c>
      <c r="E43" s="56">
        <f>COUNTIF(D4:D34,"C")</f>
        <v>2</v>
      </c>
      <c r="F43" s="15"/>
      <c r="Q43" s="15"/>
    </row>
    <row r="44" spans="1:20" ht="13.95" customHeight="1" thickBot="1" x14ac:dyDescent="0.3">
      <c r="B44" s="58" t="s">
        <v>374</v>
      </c>
      <c r="C44" s="359"/>
      <c r="D44" s="59" t="s">
        <v>275</v>
      </c>
      <c r="E44" s="60">
        <f>COUNTIF(D4:D34,"M")</f>
        <v>0</v>
      </c>
      <c r="F44" s="15"/>
      <c r="Q44" s="15"/>
    </row>
    <row r="45" spans="1:20" ht="13.95" customHeight="1" x14ac:dyDescent="0.25">
      <c r="C45" s="61"/>
    </row>
  </sheetData>
  <mergeCells count="16">
    <mergeCell ref="C41:C44"/>
    <mergeCell ref="Y1:Z1"/>
    <mergeCell ref="A2:D2"/>
    <mergeCell ref="E2:E3"/>
    <mergeCell ref="F2:G2"/>
    <mergeCell ref="H2:I2"/>
    <mergeCell ref="J2:K2"/>
    <mergeCell ref="L2:M2"/>
    <mergeCell ref="N2:O2"/>
    <mergeCell ref="P2:P39"/>
    <mergeCell ref="Q2:S2"/>
    <mergeCell ref="F39:G39"/>
    <mergeCell ref="H39:I39"/>
    <mergeCell ref="J39:K39"/>
    <mergeCell ref="L39:M39"/>
    <mergeCell ref="N39:O39"/>
  </mergeCells>
  <phoneticPr fontId="8" type="noConversion"/>
  <conditionalFormatting sqref="E4:O4 Q4:S4">
    <cfRule type="expression" dxfId="482" priority="68">
      <formula>($D$4="C")</formula>
    </cfRule>
    <cfRule type="expression" dxfId="481" priority="69">
      <formula>($D$4="R")</formula>
    </cfRule>
  </conditionalFormatting>
  <conditionalFormatting sqref="E4:O34">
    <cfRule type="expression" dxfId="480" priority="1">
      <formula>NOT(ISERROR(SEARCH("MOD",E4)))</formula>
    </cfRule>
    <cfRule type="expression" dxfId="479" priority="2">
      <formula>NOT(ISERROR(SEARCH("NO",E4)))</formula>
    </cfRule>
    <cfRule type="expression" dxfId="478" priority="3">
      <formula>NOT(ISERROR(SEARCH("YES",E4)))</formula>
    </cfRule>
  </conditionalFormatting>
  <conditionalFormatting sqref="D4:D34">
    <cfRule type="expression" dxfId="477" priority="59">
      <formula>NOT(ISERROR(SEARCH("M",D4)))</formula>
    </cfRule>
    <cfRule type="expression" dxfId="476" priority="60">
      <formula>NOT(ISERROR(SEARCH("C",D4)))</formula>
    </cfRule>
    <cfRule type="expression" dxfId="475" priority="61">
      <formula>NOT(ISERROR(SEARCH("R",D4)))</formula>
    </cfRule>
    <cfRule type="expression" dxfId="474" priority="62">
      <formula>NOT(ISERROR(SEARCH("T",D4)))</formula>
    </cfRule>
  </conditionalFormatting>
  <conditionalFormatting sqref="E5:O5 Q5:S5">
    <cfRule type="expression" dxfId="473" priority="66">
      <formula>($D$5="C")</formula>
    </cfRule>
    <cfRule type="expression" dxfId="472" priority="67">
      <formula>($D$5="R")</formula>
    </cfRule>
  </conditionalFormatting>
  <conditionalFormatting sqref="E6:O6 Q6:S6">
    <cfRule type="expression" dxfId="471" priority="64">
      <formula>($D$6="R")</formula>
    </cfRule>
    <cfRule type="expression" dxfId="470" priority="65">
      <formula>($D$6="C")</formula>
    </cfRule>
  </conditionalFormatting>
  <conditionalFormatting sqref="E7:O7 Q7:S7">
    <cfRule type="expression" dxfId="469" priority="58">
      <formula>($D$7="C")</formula>
    </cfRule>
    <cfRule type="expression" dxfId="468" priority="63">
      <formula>($D$7="R")</formula>
    </cfRule>
  </conditionalFormatting>
  <conditionalFormatting sqref="E8:O8 Q8:S8">
    <cfRule type="expression" dxfId="467" priority="56">
      <formula>($D$8="C")</formula>
    </cfRule>
    <cfRule type="expression" dxfId="466" priority="57">
      <formula>($D$8="R")</formula>
    </cfRule>
  </conditionalFormatting>
  <conditionalFormatting sqref="E9:O9 Q9:S9">
    <cfRule type="expression" dxfId="465" priority="54">
      <formula>($D$9="R")</formula>
    </cfRule>
    <cfRule type="expression" dxfId="464" priority="55">
      <formula>($D$9="C")</formula>
    </cfRule>
  </conditionalFormatting>
  <conditionalFormatting sqref="E10:O10 Q10:S10">
    <cfRule type="expression" dxfId="463" priority="52">
      <formula>($D$10="R")</formula>
    </cfRule>
    <cfRule type="expression" dxfId="462" priority="53">
      <formula>($D$10="C")</formula>
    </cfRule>
  </conditionalFormatting>
  <conditionalFormatting sqref="E11:O11 Q11:S11">
    <cfRule type="expression" dxfId="461" priority="48">
      <formula>($D$11="C")</formula>
    </cfRule>
    <cfRule type="expression" dxfId="460" priority="50">
      <formula>($D$11="R")</formula>
    </cfRule>
  </conditionalFormatting>
  <conditionalFormatting sqref="E12:O12 Q12:S12">
    <cfRule type="expression" dxfId="459" priority="46">
      <formula>($D$12="C")</formula>
    </cfRule>
    <cfRule type="expression" dxfId="458" priority="47">
      <formula>($D$12="R")</formula>
    </cfRule>
  </conditionalFormatting>
  <conditionalFormatting sqref="E13:O13 Q13:S13">
    <cfRule type="expression" dxfId="457" priority="24">
      <formula>($D$13="C")</formula>
    </cfRule>
    <cfRule type="expression" dxfId="456" priority="45">
      <formula>($D$13="R")</formula>
    </cfRule>
  </conditionalFormatting>
  <conditionalFormatting sqref="E14:O14 Q14:S14">
    <cfRule type="expression" dxfId="455" priority="23">
      <formula>($D$14="C")</formula>
    </cfRule>
    <cfRule type="expression" dxfId="454" priority="44">
      <formula>($D$14="R")</formula>
    </cfRule>
  </conditionalFormatting>
  <conditionalFormatting sqref="E15:O15 Q15:S15">
    <cfRule type="expression" dxfId="453" priority="22">
      <formula>($D$15="C")</formula>
    </cfRule>
    <cfRule type="expression" dxfId="452" priority="43">
      <formula>($D$15="R")</formula>
    </cfRule>
  </conditionalFormatting>
  <conditionalFormatting sqref="E16:O16 Q16:S16">
    <cfRule type="expression" dxfId="451" priority="21">
      <formula>($D$16="C")</formula>
    </cfRule>
    <cfRule type="expression" dxfId="450" priority="42">
      <formula>($D$16="R")</formula>
    </cfRule>
  </conditionalFormatting>
  <conditionalFormatting sqref="E17:O17 Q17:S17">
    <cfRule type="expression" dxfId="449" priority="20">
      <formula>($D$17="C")</formula>
    </cfRule>
    <cfRule type="expression" dxfId="448" priority="41">
      <formula>($D$17="R")</formula>
    </cfRule>
  </conditionalFormatting>
  <conditionalFormatting sqref="E18:O18 Q18:S18">
    <cfRule type="expression" dxfId="447" priority="19">
      <formula>($D$18="C")</formula>
    </cfRule>
    <cfRule type="expression" dxfId="446" priority="40">
      <formula>($D$18="R")</formula>
    </cfRule>
  </conditionalFormatting>
  <conditionalFormatting sqref="E19:O19 Q19:S19">
    <cfRule type="expression" dxfId="445" priority="18">
      <formula>($D$19="C")</formula>
    </cfRule>
    <cfRule type="expression" dxfId="444" priority="39">
      <formula>($D$19="R")</formula>
    </cfRule>
  </conditionalFormatting>
  <conditionalFormatting sqref="E20:O20 Q20:S20">
    <cfRule type="expression" dxfId="443" priority="17">
      <formula>($D$20="C")</formula>
    </cfRule>
    <cfRule type="expression" dxfId="442" priority="38">
      <formula>($D$20="R")</formula>
    </cfRule>
  </conditionalFormatting>
  <conditionalFormatting sqref="E21:O21 Q21:S21">
    <cfRule type="expression" dxfId="441" priority="16">
      <formula>($D$21="C")</formula>
    </cfRule>
    <cfRule type="expression" dxfId="440" priority="37">
      <formula>($D$21="R")</formula>
    </cfRule>
  </conditionalFormatting>
  <conditionalFormatting sqref="E22:O22 Q22:S22">
    <cfRule type="expression" dxfId="439" priority="36">
      <formula>($D$22="R")</formula>
    </cfRule>
    <cfRule type="expression" dxfId="438" priority="49">
      <formula>($D$22="C")</formula>
    </cfRule>
  </conditionalFormatting>
  <conditionalFormatting sqref="E23:O23 Q23:S23">
    <cfRule type="expression" dxfId="437" priority="15">
      <formula>($D$23="C")</formula>
    </cfRule>
    <cfRule type="expression" dxfId="436" priority="35">
      <formula>($D$23="R")</formula>
    </cfRule>
  </conditionalFormatting>
  <conditionalFormatting sqref="E24:O24 Q24:S24">
    <cfRule type="expression" dxfId="435" priority="14">
      <formula>($D$24="C")</formula>
    </cfRule>
    <cfRule type="expression" dxfId="434" priority="51">
      <formula>($D$24="R")</formula>
    </cfRule>
  </conditionalFormatting>
  <conditionalFormatting sqref="E25:O25 Q25:S25">
    <cfRule type="expression" dxfId="433" priority="13">
      <formula>($D$25="C")</formula>
    </cfRule>
    <cfRule type="expression" dxfId="432" priority="34">
      <formula>($D$25="R")</formula>
    </cfRule>
  </conditionalFormatting>
  <conditionalFormatting sqref="E26:O26 Q26:S26">
    <cfRule type="expression" dxfId="431" priority="12">
      <formula>($D$26="C")</formula>
    </cfRule>
    <cfRule type="expression" dxfId="430" priority="33">
      <formula>($D$26="R")</formula>
    </cfRule>
  </conditionalFormatting>
  <conditionalFormatting sqref="E27:O27 Q27:S27">
    <cfRule type="expression" dxfId="429" priority="11">
      <formula>($D$27="C")</formula>
    </cfRule>
    <cfRule type="expression" dxfId="428" priority="32">
      <formula>($D$27="R")</formula>
    </cfRule>
  </conditionalFormatting>
  <conditionalFormatting sqref="E28:O28 Q28:S28">
    <cfRule type="expression" dxfId="427" priority="10">
      <formula>($D$28="C")</formula>
    </cfRule>
    <cfRule type="expression" dxfId="426" priority="31">
      <formula>($D$28="R")</formula>
    </cfRule>
  </conditionalFormatting>
  <conditionalFormatting sqref="E29:O29 Q29:S29">
    <cfRule type="expression" dxfId="425" priority="9">
      <formula>($D$29="C")</formula>
    </cfRule>
    <cfRule type="expression" dxfId="424" priority="30">
      <formula>($D$29="R")</formula>
    </cfRule>
  </conditionalFormatting>
  <conditionalFormatting sqref="E30:O30 Q30:S30">
    <cfRule type="expression" dxfId="423" priority="8">
      <formula>($D$30="C")</formula>
    </cfRule>
    <cfRule type="expression" dxfId="422" priority="29">
      <formula>($D$30="R")</formula>
    </cfRule>
  </conditionalFormatting>
  <conditionalFormatting sqref="E31:O31 Q31:S31">
    <cfRule type="expression" dxfId="421" priority="7">
      <formula>($D$31="C")</formula>
    </cfRule>
    <cfRule type="expression" dxfId="420" priority="28">
      <formula>($D$31="R")</formula>
    </cfRule>
  </conditionalFormatting>
  <conditionalFormatting sqref="E32:O32 Q32:S32">
    <cfRule type="expression" dxfId="419" priority="6">
      <formula>($D$32="C")</formula>
    </cfRule>
    <cfRule type="expression" dxfId="418" priority="27">
      <formula>($D$32="R")</formula>
    </cfRule>
  </conditionalFormatting>
  <conditionalFormatting sqref="E33:O33 Q33:S33">
    <cfRule type="expression" dxfId="417" priority="5">
      <formula>($D$33="C")</formula>
    </cfRule>
    <cfRule type="expression" dxfId="416" priority="26">
      <formula>($D$33="R")</formula>
    </cfRule>
  </conditionalFormatting>
  <conditionalFormatting sqref="E34:O34 Q34:S34">
    <cfRule type="expression" dxfId="415" priority="4">
      <formula>($D$34="C")</formula>
    </cfRule>
    <cfRule type="expression" dxfId="414" priority="25">
      <formula>($D$34="R")</formula>
    </cfRule>
  </conditionalFormatting>
  <dataValidations count="2">
    <dataValidation type="list" allowBlank="1" showInputMessage="1" showErrorMessage="1" sqref="D4:D34" xr:uid="{00000000-0002-0000-0700-000000000000}">
      <formula1>$Z$2:$Z$6</formula1>
    </dataValidation>
    <dataValidation type="list" allowBlank="1" showInputMessage="1" showErrorMessage="1" sqref="E4:O34" xr:uid="{00000000-0002-0000-0700-000001000000}">
      <formula1>$Y$2:$Y$5</formula1>
    </dataValidation>
  </dataValidations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Z45"/>
  <sheetViews>
    <sheetView workbookViewId="0">
      <selection activeCell="A2" sqref="A2:D2"/>
    </sheetView>
  </sheetViews>
  <sheetFormatPr defaultColWidth="8.77734375" defaultRowHeight="13.95" customHeight="1" x14ac:dyDescent="0.25"/>
  <cols>
    <col min="1" max="1" width="16.6640625" style="11" customWidth="1"/>
    <col min="2" max="2" width="11.33203125" style="12" customWidth="1"/>
    <col min="3" max="3" width="13.77734375" style="12" customWidth="1"/>
    <col min="4" max="4" width="10.6640625" style="13" bestFit="1" customWidth="1"/>
    <col min="5" max="6" width="9.33203125" style="14" customWidth="1"/>
    <col min="7" max="15" width="8.77734375" style="15"/>
    <col min="16" max="16" width="3.44140625" style="15" customWidth="1"/>
    <col min="17" max="17" width="13.6640625" style="1" customWidth="1"/>
    <col min="18" max="19" width="13.6640625" style="16" customWidth="1"/>
    <col min="20" max="20" width="36.109375" style="16" customWidth="1"/>
    <col min="21" max="16384" width="8.77734375" style="16"/>
  </cols>
  <sheetData>
    <row r="1" spans="1:26" ht="9.75" customHeight="1" thickBot="1" x14ac:dyDescent="0.3">
      <c r="E1" s="15"/>
      <c r="F1" s="15"/>
      <c r="O1" s="16"/>
      <c r="P1" s="16"/>
      <c r="Q1" s="16"/>
      <c r="Y1" s="355" t="s">
        <v>130</v>
      </c>
      <c r="Z1" s="355"/>
    </row>
    <row r="2" spans="1:26" ht="21.75" customHeight="1" thickBot="1" x14ac:dyDescent="0.25">
      <c r="A2" s="362" t="s">
        <v>255</v>
      </c>
      <c r="B2" s="363"/>
      <c r="C2" s="363"/>
      <c r="D2" s="363"/>
      <c r="E2" s="364" t="s">
        <v>136</v>
      </c>
      <c r="F2" s="356" t="s">
        <v>376</v>
      </c>
      <c r="G2" s="354"/>
      <c r="H2" s="353" t="s">
        <v>10</v>
      </c>
      <c r="I2" s="354"/>
      <c r="J2" s="356" t="s">
        <v>270</v>
      </c>
      <c r="K2" s="353"/>
      <c r="L2" s="356" t="s">
        <v>278</v>
      </c>
      <c r="M2" s="354"/>
      <c r="N2" s="356" t="s">
        <v>271</v>
      </c>
      <c r="O2" s="353"/>
      <c r="P2" s="370"/>
      <c r="Q2" s="353" t="s">
        <v>137</v>
      </c>
      <c r="R2" s="353"/>
      <c r="S2" s="354"/>
      <c r="Y2" s="86"/>
      <c r="Z2" s="87"/>
    </row>
    <row r="3" spans="1:26" ht="13.95" customHeight="1" thickBot="1" x14ac:dyDescent="0.3">
      <c r="A3" s="138" t="s">
        <v>373</v>
      </c>
      <c r="B3" s="17" t="s">
        <v>372</v>
      </c>
      <c r="C3" s="17" t="s">
        <v>28</v>
      </c>
      <c r="D3" s="17" t="s">
        <v>307</v>
      </c>
      <c r="E3" s="365"/>
      <c r="F3" s="108" t="s">
        <v>193</v>
      </c>
      <c r="G3" s="114" t="s">
        <v>306</v>
      </c>
      <c r="H3" s="119" t="s">
        <v>193</v>
      </c>
      <c r="I3" s="114" t="s">
        <v>306</v>
      </c>
      <c r="J3" s="108" t="s">
        <v>193</v>
      </c>
      <c r="K3" s="126" t="s">
        <v>306</v>
      </c>
      <c r="L3" s="119" t="s">
        <v>193</v>
      </c>
      <c r="M3" s="114" t="s">
        <v>306</v>
      </c>
      <c r="N3" s="108" t="s">
        <v>193</v>
      </c>
      <c r="O3" s="249" t="s">
        <v>306</v>
      </c>
      <c r="P3" s="370"/>
      <c r="Q3" s="127" t="s">
        <v>363</v>
      </c>
      <c r="R3" s="115" t="s">
        <v>364</v>
      </c>
      <c r="S3" s="120" t="s">
        <v>187</v>
      </c>
      <c r="T3" s="18" t="s">
        <v>375</v>
      </c>
      <c r="Y3" s="88" t="s">
        <v>63</v>
      </c>
      <c r="Z3" s="89" t="s">
        <v>69</v>
      </c>
    </row>
    <row r="4" spans="1:26" ht="13.95" customHeight="1" x14ac:dyDescent="0.3">
      <c r="A4" s="134">
        <v>43160</v>
      </c>
      <c r="B4" s="260" t="s">
        <v>100</v>
      </c>
      <c r="C4" s="271"/>
      <c r="D4" s="228" t="s">
        <v>294</v>
      </c>
      <c r="E4" s="258"/>
      <c r="F4" s="243"/>
      <c r="G4" s="66"/>
      <c r="H4" s="243"/>
      <c r="I4" s="250"/>
      <c r="J4" s="244"/>
      <c r="K4" s="66"/>
      <c r="L4" s="244"/>
      <c r="M4" s="250"/>
      <c r="N4" s="244"/>
      <c r="O4" s="66"/>
      <c r="P4" s="370"/>
      <c r="Q4" s="72"/>
      <c r="R4" s="72"/>
      <c r="S4" s="72"/>
      <c r="T4" s="255"/>
      <c r="Y4" s="88" t="s">
        <v>64</v>
      </c>
      <c r="Z4" s="89" t="s">
        <v>61</v>
      </c>
    </row>
    <row r="5" spans="1:26" ht="13.95" customHeight="1" thickBot="1" x14ac:dyDescent="0.3">
      <c r="A5" s="135">
        <v>43161</v>
      </c>
      <c r="B5" s="212"/>
      <c r="C5" s="269"/>
      <c r="D5" s="231" t="s">
        <v>295</v>
      </c>
      <c r="E5" s="242"/>
      <c r="F5" s="245"/>
      <c r="G5" s="67"/>
      <c r="H5" s="245"/>
      <c r="I5" s="251"/>
      <c r="J5" s="246"/>
      <c r="K5" s="67"/>
      <c r="L5" s="246"/>
      <c r="M5" s="251"/>
      <c r="N5" s="246"/>
      <c r="O5" s="67"/>
      <c r="P5" s="370"/>
      <c r="Q5" s="30"/>
      <c r="R5" s="30"/>
      <c r="S5" s="30"/>
      <c r="T5" s="148"/>
      <c r="Y5" s="90" t="s">
        <v>65</v>
      </c>
      <c r="Z5" s="89" t="s">
        <v>62</v>
      </c>
    </row>
    <row r="6" spans="1:26" ht="13.95" customHeight="1" thickBot="1" x14ac:dyDescent="0.25">
      <c r="A6" s="135">
        <v>43162</v>
      </c>
      <c r="B6" s="212"/>
      <c r="C6" s="242"/>
      <c r="D6" s="231" t="s">
        <v>295</v>
      </c>
      <c r="E6" s="242"/>
      <c r="F6" s="245"/>
      <c r="G6" s="67"/>
      <c r="H6" s="245"/>
      <c r="I6" s="251"/>
      <c r="J6" s="246"/>
      <c r="K6" s="67"/>
      <c r="L6" s="246"/>
      <c r="M6" s="251"/>
      <c r="N6" s="246"/>
      <c r="O6" s="67"/>
      <c r="P6" s="370"/>
      <c r="Q6" s="30"/>
      <c r="R6" s="30"/>
      <c r="S6" s="30"/>
      <c r="T6" s="25"/>
      <c r="Z6" s="91" t="s">
        <v>374</v>
      </c>
    </row>
    <row r="7" spans="1:26" ht="13.95" customHeight="1" x14ac:dyDescent="0.2">
      <c r="A7" s="135">
        <v>43163</v>
      </c>
      <c r="B7" s="212"/>
      <c r="C7" s="242"/>
      <c r="D7" s="231" t="s">
        <v>295</v>
      </c>
      <c r="E7" s="242"/>
      <c r="F7" s="245"/>
      <c r="G7" s="67"/>
      <c r="H7" s="245"/>
      <c r="I7" s="251"/>
      <c r="J7" s="246"/>
      <c r="K7" s="67"/>
      <c r="L7" s="246"/>
      <c r="M7" s="251"/>
      <c r="N7" s="246"/>
      <c r="O7" s="67"/>
      <c r="P7" s="370"/>
      <c r="Q7" s="30"/>
      <c r="R7" s="30"/>
      <c r="S7" s="30"/>
      <c r="T7" s="25"/>
    </row>
    <row r="8" spans="1:26" s="14" customFormat="1" ht="13.95" customHeight="1" x14ac:dyDescent="0.2">
      <c r="A8" s="135">
        <v>43164</v>
      </c>
      <c r="B8" s="212" t="s">
        <v>101</v>
      </c>
      <c r="C8" s="29"/>
      <c r="D8" s="231" t="s">
        <v>295</v>
      </c>
      <c r="E8" s="242"/>
      <c r="F8" s="245"/>
      <c r="G8" s="67"/>
      <c r="H8" s="245"/>
      <c r="I8" s="251"/>
      <c r="J8" s="246"/>
      <c r="K8" s="67"/>
      <c r="L8" s="246"/>
      <c r="M8" s="251"/>
      <c r="N8" s="246"/>
      <c r="O8" s="67"/>
      <c r="P8" s="370"/>
      <c r="Q8" s="30"/>
      <c r="R8" s="30"/>
      <c r="S8" s="30"/>
      <c r="T8" s="25"/>
    </row>
    <row r="9" spans="1:26" ht="13.95" customHeight="1" x14ac:dyDescent="0.3">
      <c r="A9" s="135">
        <v>43165</v>
      </c>
      <c r="B9" s="212" t="s">
        <v>102</v>
      </c>
      <c r="C9" s="29"/>
      <c r="D9" s="231" t="s">
        <v>334</v>
      </c>
      <c r="E9" s="242"/>
      <c r="F9" s="245"/>
      <c r="G9" s="67"/>
      <c r="H9" s="245"/>
      <c r="I9" s="251"/>
      <c r="J9" s="246"/>
      <c r="K9" s="67"/>
      <c r="L9" s="246"/>
      <c r="M9" s="251"/>
      <c r="N9" s="246"/>
      <c r="O9" s="67"/>
      <c r="P9" s="370"/>
      <c r="Q9" s="30"/>
      <c r="R9" s="30"/>
      <c r="S9" s="30"/>
      <c r="T9" s="147"/>
    </row>
    <row r="10" spans="1:26" ht="13.95" customHeight="1" x14ac:dyDescent="0.25">
      <c r="A10" s="135">
        <v>43166</v>
      </c>
      <c r="B10" s="212"/>
      <c r="C10" s="29"/>
      <c r="D10" s="231" t="s">
        <v>333</v>
      </c>
      <c r="E10" s="242"/>
      <c r="F10" s="245"/>
      <c r="G10" s="67"/>
      <c r="H10" s="245"/>
      <c r="I10" s="251"/>
      <c r="J10" s="246"/>
      <c r="K10" s="67"/>
      <c r="L10" s="246"/>
      <c r="M10" s="251"/>
      <c r="N10" s="245"/>
      <c r="O10" s="67"/>
      <c r="P10" s="370"/>
      <c r="Q10" s="30"/>
      <c r="R10" s="30"/>
      <c r="S10" s="30"/>
      <c r="T10" s="148"/>
    </row>
    <row r="11" spans="1:26" ht="13.95" customHeight="1" x14ac:dyDescent="0.2">
      <c r="A11" s="135">
        <v>43167</v>
      </c>
      <c r="B11" s="212"/>
      <c r="C11" s="29"/>
      <c r="D11" s="231" t="s">
        <v>295</v>
      </c>
      <c r="E11" s="242"/>
      <c r="F11" s="245"/>
      <c r="G11" s="67"/>
      <c r="H11" s="245"/>
      <c r="I11" s="251"/>
      <c r="J11" s="246"/>
      <c r="K11" s="67"/>
      <c r="L11" s="246"/>
      <c r="M11" s="251"/>
      <c r="N11" s="245"/>
      <c r="O11" s="67"/>
      <c r="P11" s="370"/>
      <c r="Q11" s="30"/>
      <c r="R11" s="30"/>
      <c r="S11" s="30"/>
      <c r="T11" s="25"/>
    </row>
    <row r="12" spans="1:26" ht="13.95" customHeight="1" x14ac:dyDescent="0.2">
      <c r="A12" s="135">
        <v>43168</v>
      </c>
      <c r="B12" s="212"/>
      <c r="C12" s="242"/>
      <c r="D12" s="231" t="s">
        <v>386</v>
      </c>
      <c r="E12" s="242"/>
      <c r="F12" s="245"/>
      <c r="G12" s="67"/>
      <c r="H12" s="245"/>
      <c r="I12" s="251"/>
      <c r="J12" s="246"/>
      <c r="K12" s="67"/>
      <c r="L12" s="246"/>
      <c r="M12" s="251"/>
      <c r="N12" s="245"/>
      <c r="O12" s="67"/>
      <c r="P12" s="370"/>
      <c r="Q12" s="30"/>
      <c r="R12" s="30"/>
      <c r="S12" s="30"/>
      <c r="T12" s="25"/>
    </row>
    <row r="13" spans="1:26" ht="13.95" customHeight="1" x14ac:dyDescent="0.2">
      <c r="A13" s="135">
        <v>43169</v>
      </c>
      <c r="B13" s="212"/>
      <c r="C13" s="242"/>
      <c r="D13" s="231" t="s">
        <v>295</v>
      </c>
      <c r="E13" s="242"/>
      <c r="F13" s="245"/>
      <c r="G13" s="67"/>
      <c r="H13" s="245"/>
      <c r="I13" s="251"/>
      <c r="J13" s="246"/>
      <c r="K13" s="67"/>
      <c r="L13" s="246"/>
      <c r="M13" s="251"/>
      <c r="N13" s="245"/>
      <c r="O13" s="67"/>
      <c r="P13" s="370"/>
      <c r="Q13" s="30"/>
      <c r="R13" s="30"/>
      <c r="S13" s="30"/>
      <c r="T13" s="25"/>
    </row>
    <row r="14" spans="1:26" ht="13.95" customHeight="1" x14ac:dyDescent="0.2">
      <c r="A14" s="135">
        <v>43170</v>
      </c>
      <c r="B14" s="212"/>
      <c r="C14" s="242"/>
      <c r="D14" s="231" t="s">
        <v>295</v>
      </c>
      <c r="E14" s="242"/>
      <c r="F14" s="245"/>
      <c r="G14" s="67"/>
      <c r="H14" s="245"/>
      <c r="I14" s="251"/>
      <c r="J14" s="246"/>
      <c r="K14" s="67"/>
      <c r="L14" s="246"/>
      <c r="M14" s="251"/>
      <c r="N14" s="245"/>
      <c r="O14" s="67"/>
      <c r="P14" s="370"/>
      <c r="Q14" s="30"/>
      <c r="R14" s="30"/>
      <c r="S14" s="30"/>
      <c r="T14" s="25"/>
    </row>
    <row r="15" spans="1:26" s="14" customFormat="1" ht="13.95" customHeight="1" x14ac:dyDescent="0.2">
      <c r="A15" s="135">
        <v>43171</v>
      </c>
      <c r="B15" s="207" t="s">
        <v>387</v>
      </c>
      <c r="C15" s="263"/>
      <c r="D15" s="231" t="s">
        <v>281</v>
      </c>
      <c r="E15" s="242"/>
      <c r="F15" s="245"/>
      <c r="G15" s="67"/>
      <c r="H15" s="245"/>
      <c r="I15" s="251"/>
      <c r="J15" s="246"/>
      <c r="K15" s="67"/>
      <c r="L15" s="246"/>
      <c r="M15" s="251"/>
      <c r="N15" s="245"/>
      <c r="O15" s="67"/>
      <c r="P15" s="370"/>
      <c r="Q15" s="30"/>
      <c r="R15" s="30"/>
      <c r="S15" s="30"/>
      <c r="T15" s="25"/>
    </row>
    <row r="16" spans="1:26" ht="13.95" customHeight="1" x14ac:dyDescent="0.3">
      <c r="A16" s="135">
        <v>43172</v>
      </c>
      <c r="B16" s="207" t="s">
        <v>387</v>
      </c>
      <c r="C16" s="263" t="s">
        <v>205</v>
      </c>
      <c r="D16" s="231" t="s">
        <v>83</v>
      </c>
      <c r="E16" s="242"/>
      <c r="F16" s="245"/>
      <c r="G16" s="67"/>
      <c r="H16" s="245"/>
      <c r="I16" s="251"/>
      <c r="J16" s="246"/>
      <c r="K16" s="67"/>
      <c r="L16" s="246"/>
      <c r="M16" s="251"/>
      <c r="N16" s="245"/>
      <c r="O16" s="67"/>
      <c r="P16" s="370"/>
      <c r="Q16" s="30"/>
      <c r="R16" s="30"/>
      <c r="S16" s="30"/>
      <c r="T16" s="147"/>
    </row>
    <row r="17" spans="1:20" ht="13.95" customHeight="1" x14ac:dyDescent="0.2">
      <c r="A17" s="135">
        <v>43173</v>
      </c>
      <c r="B17" s="207" t="s">
        <v>387</v>
      </c>
      <c r="C17" s="263"/>
      <c r="D17" s="231" t="s">
        <v>83</v>
      </c>
      <c r="E17" s="242"/>
      <c r="F17" s="245"/>
      <c r="G17" s="67"/>
      <c r="H17" s="245"/>
      <c r="I17" s="251"/>
      <c r="J17" s="246"/>
      <c r="K17" s="67"/>
      <c r="L17" s="246"/>
      <c r="M17" s="251"/>
      <c r="N17" s="245"/>
      <c r="O17" s="67"/>
      <c r="P17" s="370"/>
      <c r="Q17" s="30"/>
      <c r="R17" s="30"/>
      <c r="S17" s="30"/>
      <c r="T17" s="25"/>
    </row>
    <row r="18" spans="1:20" ht="13.95" customHeight="1" x14ac:dyDescent="0.2">
      <c r="A18" s="135">
        <v>43174</v>
      </c>
      <c r="B18" s="207" t="s">
        <v>387</v>
      </c>
      <c r="C18" s="263"/>
      <c r="D18" s="231" t="s">
        <v>281</v>
      </c>
      <c r="E18" s="242"/>
      <c r="F18" s="245"/>
      <c r="G18" s="67"/>
      <c r="H18" s="245"/>
      <c r="I18" s="251"/>
      <c r="J18" s="246"/>
      <c r="K18" s="67"/>
      <c r="L18" s="246"/>
      <c r="M18" s="251"/>
      <c r="N18" s="245"/>
      <c r="O18" s="67"/>
      <c r="P18" s="370"/>
      <c r="Q18" s="30"/>
      <c r="R18" s="30"/>
      <c r="S18" s="30"/>
      <c r="T18" s="25"/>
    </row>
    <row r="19" spans="1:20" ht="13.95" customHeight="1" x14ac:dyDescent="0.2">
      <c r="A19" s="135">
        <v>43175</v>
      </c>
      <c r="B19" s="208"/>
      <c r="C19" s="269"/>
      <c r="D19" s="231" t="s">
        <v>240</v>
      </c>
      <c r="E19" s="242"/>
      <c r="F19" s="245"/>
      <c r="G19" s="67"/>
      <c r="H19" s="245"/>
      <c r="I19" s="251"/>
      <c r="J19" s="246"/>
      <c r="K19" s="67"/>
      <c r="L19" s="246"/>
      <c r="M19" s="251"/>
      <c r="N19" s="245"/>
      <c r="O19" s="67"/>
      <c r="P19" s="370"/>
      <c r="Q19" s="30"/>
      <c r="R19" s="30"/>
      <c r="S19" s="30"/>
      <c r="T19" s="25"/>
    </row>
    <row r="20" spans="1:20" ht="13.95" customHeight="1" x14ac:dyDescent="0.2">
      <c r="A20" s="135">
        <v>43176</v>
      </c>
      <c r="B20" s="208"/>
      <c r="C20" s="269"/>
      <c r="D20" s="231" t="s">
        <v>240</v>
      </c>
      <c r="E20" s="242"/>
      <c r="F20" s="245"/>
      <c r="G20" s="67"/>
      <c r="H20" s="245"/>
      <c r="I20" s="251"/>
      <c r="J20" s="246"/>
      <c r="K20" s="67"/>
      <c r="L20" s="246"/>
      <c r="M20" s="251"/>
      <c r="N20" s="245"/>
      <c r="O20" s="67"/>
      <c r="P20" s="370"/>
      <c r="Q20" s="30"/>
      <c r="R20" s="30"/>
      <c r="S20" s="30"/>
      <c r="T20" s="25"/>
    </row>
    <row r="21" spans="1:20" ht="13.95" customHeight="1" x14ac:dyDescent="0.2">
      <c r="A21" s="135">
        <v>43177</v>
      </c>
      <c r="B21" s="208"/>
      <c r="C21" s="242"/>
      <c r="D21" s="231" t="s">
        <v>240</v>
      </c>
      <c r="E21" s="242"/>
      <c r="F21" s="245"/>
      <c r="G21" s="67"/>
      <c r="H21" s="245"/>
      <c r="I21" s="251"/>
      <c r="J21" s="246"/>
      <c r="K21" s="67"/>
      <c r="L21" s="246"/>
      <c r="M21" s="251"/>
      <c r="N21" s="245"/>
      <c r="O21" s="67"/>
      <c r="P21" s="370"/>
      <c r="Q21" s="30"/>
      <c r="R21" s="30"/>
      <c r="S21" s="30"/>
      <c r="T21" s="25"/>
    </row>
    <row r="22" spans="1:20" s="14" customFormat="1" ht="13.95" customHeight="1" x14ac:dyDescent="0.2">
      <c r="A22" s="135">
        <v>43178</v>
      </c>
      <c r="B22" s="207" t="s">
        <v>387</v>
      </c>
      <c r="C22" s="215"/>
      <c r="D22" s="231" t="s">
        <v>83</v>
      </c>
      <c r="E22" s="242"/>
      <c r="F22" s="245"/>
      <c r="G22" s="67"/>
      <c r="H22" s="245"/>
      <c r="I22" s="251"/>
      <c r="J22" s="246"/>
      <c r="K22" s="67"/>
      <c r="L22" s="246"/>
      <c r="M22" s="251"/>
      <c r="N22" s="245"/>
      <c r="O22" s="67"/>
      <c r="P22" s="370"/>
      <c r="Q22" s="30"/>
      <c r="R22" s="30"/>
      <c r="S22" s="30"/>
      <c r="T22" s="25"/>
    </row>
    <row r="23" spans="1:20" ht="13.95" customHeight="1" x14ac:dyDescent="0.3">
      <c r="A23" s="135">
        <v>43179</v>
      </c>
      <c r="B23" s="207" t="s">
        <v>387</v>
      </c>
      <c r="C23" s="215" t="s">
        <v>9</v>
      </c>
      <c r="D23" s="231" t="s">
        <v>281</v>
      </c>
      <c r="E23" s="242"/>
      <c r="F23" s="245"/>
      <c r="G23" s="67"/>
      <c r="H23" s="245"/>
      <c r="I23" s="251"/>
      <c r="J23" s="246"/>
      <c r="K23" s="67"/>
      <c r="L23" s="246"/>
      <c r="M23" s="251"/>
      <c r="N23" s="245"/>
      <c r="O23" s="67"/>
      <c r="P23" s="370"/>
      <c r="Q23" s="30"/>
      <c r="R23" s="30"/>
      <c r="S23" s="30"/>
      <c r="T23" s="147"/>
    </row>
    <row r="24" spans="1:20" ht="13.95" customHeight="1" x14ac:dyDescent="0.2">
      <c r="A24" s="135">
        <v>43180</v>
      </c>
      <c r="B24" s="207" t="s">
        <v>387</v>
      </c>
      <c r="C24" s="215" t="s">
        <v>202</v>
      </c>
      <c r="D24" s="231" t="s">
        <v>83</v>
      </c>
      <c r="E24" s="242"/>
      <c r="F24" s="245"/>
      <c r="G24" s="67"/>
      <c r="H24" s="245"/>
      <c r="I24" s="251"/>
      <c r="J24" s="246"/>
      <c r="K24" s="67"/>
      <c r="L24" s="246"/>
      <c r="M24" s="251"/>
      <c r="N24" s="245"/>
      <c r="O24" s="67"/>
      <c r="P24" s="370"/>
      <c r="Q24" s="30"/>
      <c r="R24" s="30"/>
      <c r="S24" s="30"/>
      <c r="T24" s="25"/>
    </row>
    <row r="25" spans="1:20" ht="13.95" customHeight="1" x14ac:dyDescent="0.2">
      <c r="A25" s="135">
        <v>43181</v>
      </c>
      <c r="B25" s="207" t="s">
        <v>387</v>
      </c>
      <c r="C25" s="215"/>
      <c r="D25" s="231" t="s">
        <v>199</v>
      </c>
      <c r="E25" s="242"/>
      <c r="F25" s="245"/>
      <c r="G25" s="67"/>
      <c r="H25" s="245"/>
      <c r="I25" s="251"/>
      <c r="J25" s="246"/>
      <c r="K25" s="67"/>
      <c r="L25" s="246"/>
      <c r="M25" s="251"/>
      <c r="N25" s="245"/>
      <c r="O25" s="67"/>
      <c r="P25" s="370"/>
      <c r="Q25" s="30"/>
      <c r="R25" s="30"/>
      <c r="S25" s="30"/>
      <c r="T25" s="25"/>
    </row>
    <row r="26" spans="1:20" ht="13.95" customHeight="1" x14ac:dyDescent="0.2">
      <c r="A26" s="135">
        <v>43182</v>
      </c>
      <c r="B26" s="208"/>
      <c r="C26" s="269"/>
      <c r="D26" s="231" t="s">
        <v>240</v>
      </c>
      <c r="E26" s="242"/>
      <c r="F26" s="245"/>
      <c r="G26" s="67"/>
      <c r="H26" s="245"/>
      <c r="I26" s="251"/>
      <c r="J26" s="246"/>
      <c r="K26" s="67"/>
      <c r="L26" s="246"/>
      <c r="M26" s="251"/>
      <c r="N26" s="245"/>
      <c r="O26" s="67"/>
      <c r="P26" s="370"/>
      <c r="Q26" s="30"/>
      <c r="R26" s="30"/>
      <c r="S26" s="30"/>
      <c r="T26" s="25"/>
    </row>
    <row r="27" spans="1:20" ht="13.95" customHeight="1" x14ac:dyDescent="0.2">
      <c r="A27" s="135">
        <v>43183</v>
      </c>
      <c r="B27" s="205" t="s">
        <v>241</v>
      </c>
      <c r="C27" s="132"/>
      <c r="D27" s="231" t="s">
        <v>83</v>
      </c>
      <c r="E27" s="242"/>
      <c r="F27" s="245"/>
      <c r="G27" s="67"/>
      <c r="H27" s="245"/>
      <c r="I27" s="251"/>
      <c r="J27" s="246"/>
      <c r="K27" s="67"/>
      <c r="L27" s="246"/>
      <c r="M27" s="251"/>
      <c r="N27" s="245"/>
      <c r="O27" s="67"/>
      <c r="P27" s="370"/>
      <c r="Q27" s="30"/>
      <c r="R27" s="30"/>
      <c r="S27" s="30"/>
      <c r="T27" s="25"/>
    </row>
    <row r="28" spans="1:20" ht="13.95" customHeight="1" x14ac:dyDescent="0.2">
      <c r="A28" s="135">
        <v>43184</v>
      </c>
      <c r="B28" s="205" t="s">
        <v>241</v>
      </c>
      <c r="C28" s="132" t="s">
        <v>198</v>
      </c>
      <c r="D28" s="231" t="s">
        <v>83</v>
      </c>
      <c r="E28" s="242"/>
      <c r="F28" s="245"/>
      <c r="G28" s="67"/>
      <c r="H28" s="245"/>
      <c r="I28" s="251"/>
      <c r="J28" s="246"/>
      <c r="K28" s="67"/>
      <c r="L28" s="246"/>
      <c r="M28" s="251"/>
      <c r="N28" s="245"/>
      <c r="O28" s="67"/>
      <c r="P28" s="370"/>
      <c r="Q28" s="30"/>
      <c r="R28" s="30"/>
      <c r="S28" s="30"/>
      <c r="T28" s="25"/>
    </row>
    <row r="29" spans="1:20" s="14" customFormat="1" ht="13.95" customHeight="1" x14ac:dyDescent="0.2">
      <c r="A29" s="135">
        <v>43185</v>
      </c>
      <c r="B29" s="205" t="s">
        <v>241</v>
      </c>
      <c r="C29" s="132"/>
      <c r="D29" s="231" t="s">
        <v>83</v>
      </c>
      <c r="E29" s="242"/>
      <c r="F29" s="245"/>
      <c r="G29" s="67"/>
      <c r="H29" s="245"/>
      <c r="I29" s="251"/>
      <c r="J29" s="246"/>
      <c r="K29" s="67"/>
      <c r="L29" s="246"/>
      <c r="M29" s="251"/>
      <c r="N29" s="245"/>
      <c r="O29" s="67"/>
      <c r="P29" s="370"/>
      <c r="Q29" s="30"/>
      <c r="R29" s="30"/>
      <c r="S29" s="30"/>
      <c r="T29" s="25"/>
    </row>
    <row r="30" spans="1:20" ht="13.95" customHeight="1" x14ac:dyDescent="0.3">
      <c r="A30" s="135">
        <v>43186</v>
      </c>
      <c r="B30" s="205" t="s">
        <v>241</v>
      </c>
      <c r="C30" s="132"/>
      <c r="D30" s="231" t="s">
        <v>83</v>
      </c>
      <c r="E30" s="242"/>
      <c r="F30" s="245"/>
      <c r="G30" s="67"/>
      <c r="H30" s="245"/>
      <c r="I30" s="251"/>
      <c r="J30" s="246"/>
      <c r="K30" s="67"/>
      <c r="L30" s="246"/>
      <c r="M30" s="251"/>
      <c r="N30" s="245"/>
      <c r="O30" s="67"/>
      <c r="P30" s="370"/>
      <c r="Q30" s="30"/>
      <c r="R30" s="30"/>
      <c r="S30" s="30"/>
      <c r="T30" s="147"/>
    </row>
    <row r="31" spans="1:20" ht="13.95" customHeight="1" x14ac:dyDescent="0.2">
      <c r="A31" s="135">
        <v>43187</v>
      </c>
      <c r="B31" s="205" t="s">
        <v>241</v>
      </c>
      <c r="C31" s="133"/>
      <c r="D31" s="231" t="s">
        <v>83</v>
      </c>
      <c r="E31" s="242"/>
      <c r="F31" s="245"/>
      <c r="G31" s="67"/>
      <c r="H31" s="245"/>
      <c r="I31" s="251"/>
      <c r="J31" s="246"/>
      <c r="K31" s="67"/>
      <c r="L31" s="246"/>
      <c r="M31" s="251"/>
      <c r="N31" s="245"/>
      <c r="O31" s="67"/>
      <c r="P31" s="370"/>
      <c r="Q31" s="30"/>
      <c r="R31" s="30"/>
      <c r="S31" s="30"/>
      <c r="T31" s="25"/>
    </row>
    <row r="32" spans="1:20" ht="13.95" customHeight="1" x14ac:dyDescent="0.3">
      <c r="A32" s="135">
        <v>43188</v>
      </c>
      <c r="B32" s="205" t="s">
        <v>241</v>
      </c>
      <c r="C32" s="133" t="s">
        <v>8</v>
      </c>
      <c r="D32" s="231" t="s">
        <v>83</v>
      </c>
      <c r="E32" s="242"/>
      <c r="F32" s="245"/>
      <c r="G32" s="67"/>
      <c r="H32" s="245"/>
      <c r="I32" s="251"/>
      <c r="J32" s="246"/>
      <c r="K32" s="67"/>
      <c r="L32" s="246"/>
      <c r="M32" s="251"/>
      <c r="N32" s="245"/>
      <c r="O32" s="67"/>
      <c r="P32" s="370"/>
      <c r="Q32" s="30"/>
      <c r="R32" s="30"/>
      <c r="S32" s="30"/>
      <c r="T32" s="149"/>
    </row>
    <row r="33" spans="1:20" ht="13.95" customHeight="1" x14ac:dyDescent="0.2">
      <c r="A33" s="135">
        <v>43189</v>
      </c>
      <c r="B33" s="205" t="s">
        <v>241</v>
      </c>
      <c r="C33" s="211"/>
      <c r="D33" s="231" t="s">
        <v>83</v>
      </c>
      <c r="E33" s="242"/>
      <c r="F33" s="245"/>
      <c r="G33" s="67"/>
      <c r="H33" s="245"/>
      <c r="I33" s="251"/>
      <c r="J33" s="246"/>
      <c r="K33" s="67"/>
      <c r="L33" s="246"/>
      <c r="M33" s="251"/>
      <c r="N33" s="245"/>
      <c r="O33" s="67"/>
      <c r="P33" s="370"/>
      <c r="Q33" s="30"/>
      <c r="R33" s="30"/>
      <c r="S33" s="30"/>
      <c r="T33" s="25"/>
    </row>
    <row r="34" spans="1:20" ht="13.95" customHeight="1" thickBot="1" x14ac:dyDescent="0.25">
      <c r="A34" s="136">
        <v>43190</v>
      </c>
      <c r="B34" s="241"/>
      <c r="C34" s="270"/>
      <c r="D34" s="235" t="s">
        <v>200</v>
      </c>
      <c r="E34" s="236"/>
      <c r="F34" s="247"/>
      <c r="G34" s="68"/>
      <c r="H34" s="247"/>
      <c r="I34" s="252"/>
      <c r="J34" s="247"/>
      <c r="K34" s="68"/>
      <c r="L34" s="247"/>
      <c r="M34" s="252"/>
      <c r="N34" s="247"/>
      <c r="O34" s="68"/>
      <c r="P34" s="370"/>
      <c r="Q34" s="34"/>
      <c r="R34" s="34"/>
      <c r="S34" s="34"/>
      <c r="T34" s="37"/>
    </row>
    <row r="35" spans="1:20" s="39" customFormat="1" ht="13.95" customHeight="1" thickBot="1" x14ac:dyDescent="0.25">
      <c r="A35" s="38"/>
      <c r="D35" s="109" t="s">
        <v>254</v>
      </c>
      <c r="E35" s="64">
        <f t="shared" ref="E35:O35" si="0">COUNTIF(E4:E34,"Yes")</f>
        <v>0</v>
      </c>
      <c r="F35" s="65">
        <f t="shared" si="0"/>
        <v>0</v>
      </c>
      <c r="G35" s="69">
        <f t="shared" si="0"/>
        <v>0</v>
      </c>
      <c r="H35" s="65">
        <f t="shared" si="0"/>
        <v>0</v>
      </c>
      <c r="I35" s="65">
        <f t="shared" si="0"/>
        <v>0</v>
      </c>
      <c r="J35" s="64">
        <f t="shared" si="0"/>
        <v>0</v>
      </c>
      <c r="K35" s="65">
        <f t="shared" si="0"/>
        <v>0</v>
      </c>
      <c r="L35" s="65">
        <f t="shared" si="0"/>
        <v>0</v>
      </c>
      <c r="M35" s="65">
        <f t="shared" si="0"/>
        <v>0</v>
      </c>
      <c r="N35" s="65">
        <f t="shared" si="0"/>
        <v>0</v>
      </c>
      <c r="O35" s="257">
        <f t="shared" si="0"/>
        <v>0</v>
      </c>
      <c r="P35" s="370"/>
      <c r="Q35" s="112">
        <f>SUM(Q4:Q34)</f>
        <v>0</v>
      </c>
      <c r="R35" s="107">
        <f>SUM(R4:R34)</f>
        <v>0</v>
      </c>
      <c r="S35" s="107">
        <f>SUM(S4:S34)</f>
        <v>0</v>
      </c>
      <c r="T35" s="107" t="s">
        <v>68</v>
      </c>
    </row>
    <row r="36" spans="1:20" s="39" customFormat="1" ht="13.95" customHeight="1" x14ac:dyDescent="0.3">
      <c r="D36" s="110" t="s">
        <v>390</v>
      </c>
      <c r="E36" s="40">
        <f t="shared" ref="E36:O36" si="1">COUNTIF(E4:E34,"No")</f>
        <v>0</v>
      </c>
      <c r="F36" s="41">
        <f t="shared" si="1"/>
        <v>0</v>
      </c>
      <c r="G36" s="42">
        <f t="shared" si="1"/>
        <v>0</v>
      </c>
      <c r="H36" s="41">
        <f t="shared" si="1"/>
        <v>0</v>
      </c>
      <c r="I36" s="41">
        <f t="shared" si="1"/>
        <v>0</v>
      </c>
      <c r="J36" s="40">
        <f t="shared" si="1"/>
        <v>0</v>
      </c>
      <c r="K36" s="41">
        <f t="shared" si="1"/>
        <v>0</v>
      </c>
      <c r="L36" s="41">
        <f t="shared" si="1"/>
        <v>0</v>
      </c>
      <c r="M36" s="41">
        <f t="shared" si="1"/>
        <v>0</v>
      </c>
      <c r="N36" s="41">
        <f t="shared" si="1"/>
        <v>0</v>
      </c>
      <c r="O36" s="40">
        <f t="shared" si="1"/>
        <v>0</v>
      </c>
      <c r="P36" s="370"/>
      <c r="Q36"/>
      <c r="R36"/>
      <c r="S36"/>
    </row>
    <row r="37" spans="1:20" s="39" customFormat="1" ht="13.95" customHeight="1" x14ac:dyDescent="0.3">
      <c r="D37" s="110" t="s">
        <v>389</v>
      </c>
      <c r="E37" s="40">
        <f t="shared" ref="E37:O37" si="2">COUNTIF(E4:E34,"mod")</f>
        <v>0</v>
      </c>
      <c r="F37" s="41">
        <f t="shared" si="2"/>
        <v>0</v>
      </c>
      <c r="G37" s="42">
        <f t="shared" si="2"/>
        <v>0</v>
      </c>
      <c r="H37" s="41">
        <f t="shared" si="2"/>
        <v>0</v>
      </c>
      <c r="I37" s="41">
        <f t="shared" si="2"/>
        <v>0</v>
      </c>
      <c r="J37" s="40">
        <f t="shared" si="2"/>
        <v>0</v>
      </c>
      <c r="K37" s="41">
        <f t="shared" si="2"/>
        <v>0</v>
      </c>
      <c r="L37" s="41">
        <f t="shared" si="2"/>
        <v>0</v>
      </c>
      <c r="M37" s="41">
        <f t="shared" si="2"/>
        <v>0</v>
      </c>
      <c r="N37" s="41">
        <f t="shared" si="2"/>
        <v>0</v>
      </c>
      <c r="O37" s="40">
        <f t="shared" si="2"/>
        <v>0</v>
      </c>
      <c r="P37" s="370"/>
      <c r="Q37"/>
      <c r="R37"/>
      <c r="S37"/>
    </row>
    <row r="38" spans="1:20" s="49" customFormat="1" ht="14.25" customHeight="1" thickBot="1" x14ac:dyDescent="0.35">
      <c r="A38" s="43"/>
      <c r="B38" s="44"/>
      <c r="C38" s="44"/>
      <c r="D38" s="111" t="s">
        <v>112</v>
      </c>
      <c r="E38" s="46" t="e">
        <f>(E35+E37)/(E35+E36+E37)</f>
        <v>#DIV/0!</v>
      </c>
      <c r="F38" s="47" t="e">
        <f>(F35+F37)/(F35+F36+F37)</f>
        <v>#DIV/0!</v>
      </c>
      <c r="G38" s="48" t="e">
        <f t="shared" ref="G38:I38" si="3">(G35+G37)/(G35+G36+G37)</f>
        <v>#DIV/0!</v>
      </c>
      <c r="H38" s="47" t="e">
        <f t="shared" si="3"/>
        <v>#DIV/0!</v>
      </c>
      <c r="I38" s="47" t="e">
        <f t="shared" si="3"/>
        <v>#DIV/0!</v>
      </c>
      <c r="J38" s="46" t="e">
        <f>(J35+J37)/(J35+J36+J37)</f>
        <v>#DIV/0!</v>
      </c>
      <c r="K38" s="47" t="e">
        <f t="shared" ref="K38:M38" si="4">(K35+K37)/(K35+K36+K37)</f>
        <v>#DIV/0!</v>
      </c>
      <c r="L38" s="47" t="e">
        <f t="shared" si="4"/>
        <v>#DIV/0!</v>
      </c>
      <c r="M38" s="47" t="e">
        <f t="shared" si="4"/>
        <v>#DIV/0!</v>
      </c>
      <c r="N38" s="47" t="e">
        <f>(N35+N37)/(N35+N36+N37)</f>
        <v>#DIV/0!</v>
      </c>
      <c r="O38" s="46" t="e">
        <f>(O35+O37)/(O35+O36+O37)</f>
        <v>#DIV/0!</v>
      </c>
      <c r="P38" s="370"/>
      <c r="Q38"/>
      <c r="R38"/>
      <c r="S38"/>
    </row>
    <row r="39" spans="1:20" s="49" customFormat="1" ht="14.25" customHeight="1" thickBot="1" x14ac:dyDescent="0.35">
      <c r="A39" s="43"/>
      <c r="B39" s="44"/>
      <c r="C39" s="44"/>
      <c r="D39" s="45"/>
      <c r="E39" s="83" t="s">
        <v>68</v>
      </c>
      <c r="F39" s="360" t="e">
        <f>(F35+G35+F37+G37)/(F35+G35+F36+G36+F37+G37)</f>
        <v>#DIV/0!</v>
      </c>
      <c r="G39" s="361"/>
      <c r="H39" s="360" t="e">
        <f>(H35+I35+H37+I37)/(H35+I35+H36+I36+H37+I37)</f>
        <v>#DIV/0!</v>
      </c>
      <c r="I39" s="361"/>
      <c r="J39" s="360" t="e">
        <f>(J35+K35+J37+K37)/(J35+K35+J36+K36+J37+K37)</f>
        <v>#DIV/0!</v>
      </c>
      <c r="K39" s="361"/>
      <c r="L39" s="360" t="e">
        <f t="shared" ref="L39" si="5">(L35+M35+L37+M37)/(L35+M35+L36+M36+L37+M37)</f>
        <v>#DIV/0!</v>
      </c>
      <c r="M39" s="361"/>
      <c r="N39" s="360" t="e">
        <f>(N35+O35+N37+O37)/(N35+O35+N36+O36+N37+O37)</f>
        <v>#DIV/0!</v>
      </c>
      <c r="O39" s="371"/>
      <c r="P39" s="370"/>
    </row>
    <row r="40" spans="1:20" ht="13.95" customHeight="1" thickBot="1" x14ac:dyDescent="0.3">
      <c r="B40" s="50" t="s">
        <v>391</v>
      </c>
      <c r="Q40" s="15"/>
    </row>
    <row r="41" spans="1:20" ht="13.95" customHeight="1" x14ac:dyDescent="0.25">
      <c r="B41" s="51" t="s">
        <v>69</v>
      </c>
      <c r="C41" s="357" t="s">
        <v>68</v>
      </c>
      <c r="D41" s="52" t="s">
        <v>362</v>
      </c>
      <c r="E41" s="53">
        <f>COUNTIF(D4:D34,"T")</f>
        <v>17</v>
      </c>
      <c r="F41" s="15"/>
      <c r="Q41" s="15"/>
    </row>
    <row r="42" spans="1:20" ht="13.95" customHeight="1" x14ac:dyDescent="0.25">
      <c r="B42" s="54" t="s">
        <v>67</v>
      </c>
      <c r="C42" s="358"/>
      <c r="D42" s="55" t="s">
        <v>273</v>
      </c>
      <c r="E42" s="56">
        <f>COUNTIF(D4:D34,"R")</f>
        <v>12</v>
      </c>
      <c r="F42" s="15"/>
      <c r="Q42" s="15"/>
    </row>
    <row r="43" spans="1:20" ht="13.95" customHeight="1" x14ac:dyDescent="0.25">
      <c r="B43" s="57" t="s">
        <v>272</v>
      </c>
      <c r="C43" s="358"/>
      <c r="D43" s="55" t="s">
        <v>274</v>
      </c>
      <c r="E43" s="56">
        <f>COUNTIF(D4:D34,"C")</f>
        <v>2</v>
      </c>
      <c r="F43" s="15"/>
      <c r="Q43" s="15"/>
    </row>
    <row r="44" spans="1:20" ht="13.95" customHeight="1" thickBot="1" x14ac:dyDescent="0.3">
      <c r="B44" s="58" t="s">
        <v>374</v>
      </c>
      <c r="C44" s="359"/>
      <c r="D44" s="59" t="s">
        <v>275</v>
      </c>
      <c r="E44" s="60">
        <f>COUNTIF(D4:D34,"M")</f>
        <v>0</v>
      </c>
      <c r="F44" s="15"/>
      <c r="Q44" s="15"/>
    </row>
    <row r="45" spans="1:20" ht="13.95" customHeight="1" x14ac:dyDescent="0.25">
      <c r="C45" s="61"/>
    </row>
  </sheetData>
  <mergeCells count="16">
    <mergeCell ref="C41:C44"/>
    <mergeCell ref="Y1:Z1"/>
    <mergeCell ref="A2:D2"/>
    <mergeCell ref="E2:E3"/>
    <mergeCell ref="F2:G2"/>
    <mergeCell ref="H2:I2"/>
    <mergeCell ref="J2:K2"/>
    <mergeCell ref="L2:M2"/>
    <mergeCell ref="N2:O2"/>
    <mergeCell ref="P2:P39"/>
    <mergeCell ref="Q2:S2"/>
    <mergeCell ref="F39:G39"/>
    <mergeCell ref="H39:I39"/>
    <mergeCell ref="J39:K39"/>
    <mergeCell ref="L39:M39"/>
    <mergeCell ref="N39:O39"/>
  </mergeCells>
  <phoneticPr fontId="8" type="noConversion"/>
  <conditionalFormatting sqref="E4:O4 Q4:S4">
    <cfRule type="expression" dxfId="413" priority="68">
      <formula>($D$4="C")</formula>
    </cfRule>
    <cfRule type="expression" dxfId="412" priority="69">
      <formula>($D$4="R")</formula>
    </cfRule>
  </conditionalFormatting>
  <conditionalFormatting sqref="E4:O34">
    <cfRule type="expression" dxfId="411" priority="1">
      <formula>NOT(ISERROR(SEARCH("MOD",E4)))</formula>
    </cfRule>
    <cfRule type="expression" dxfId="410" priority="2">
      <formula>NOT(ISERROR(SEARCH("NO",E4)))</formula>
    </cfRule>
    <cfRule type="expression" dxfId="409" priority="3">
      <formula>NOT(ISERROR(SEARCH("YES",E4)))</formula>
    </cfRule>
  </conditionalFormatting>
  <conditionalFormatting sqref="D4:D34">
    <cfRule type="expression" dxfId="408" priority="59">
      <formula>NOT(ISERROR(SEARCH("M",D4)))</formula>
    </cfRule>
    <cfRule type="expression" dxfId="407" priority="60">
      <formula>NOT(ISERROR(SEARCH("C",D4)))</formula>
    </cfRule>
    <cfRule type="expression" dxfId="406" priority="61">
      <formula>NOT(ISERROR(SEARCH("R",D4)))</formula>
    </cfRule>
    <cfRule type="expression" dxfId="405" priority="62">
      <formula>NOT(ISERROR(SEARCH("T",D4)))</formula>
    </cfRule>
  </conditionalFormatting>
  <conditionalFormatting sqref="E5:O5 Q5:S5">
    <cfRule type="expression" dxfId="404" priority="66">
      <formula>($D$5="C")</formula>
    </cfRule>
    <cfRule type="expression" dxfId="403" priority="67">
      <formula>($D$5="R")</formula>
    </cfRule>
  </conditionalFormatting>
  <conditionalFormatting sqref="E6:O6 Q6:S6">
    <cfRule type="expression" dxfId="402" priority="64">
      <formula>($D$6="R")</formula>
    </cfRule>
    <cfRule type="expression" dxfId="401" priority="65">
      <formula>($D$6="C")</formula>
    </cfRule>
  </conditionalFormatting>
  <conditionalFormatting sqref="E7:O7 Q7:S7">
    <cfRule type="expression" dxfId="400" priority="58">
      <formula>($D$7="C")</formula>
    </cfRule>
    <cfRule type="expression" dxfId="399" priority="63">
      <formula>($D$7="R")</formula>
    </cfRule>
  </conditionalFormatting>
  <conditionalFormatting sqref="E8:O8 Q8:S8">
    <cfRule type="expression" dxfId="398" priority="56">
      <formula>($D$8="C")</formula>
    </cfRule>
    <cfRule type="expression" dxfId="397" priority="57">
      <formula>($D$8="R")</formula>
    </cfRule>
  </conditionalFormatting>
  <conditionalFormatting sqref="E9:O9 Q9:S9">
    <cfRule type="expression" dxfId="396" priority="54">
      <formula>($D$9="R")</formula>
    </cfRule>
    <cfRule type="expression" dxfId="395" priority="55">
      <formula>($D$9="C")</formula>
    </cfRule>
  </conditionalFormatting>
  <conditionalFormatting sqref="E10:O10 Q10:S10">
    <cfRule type="expression" dxfId="394" priority="52">
      <formula>($D$10="R")</formula>
    </cfRule>
    <cfRule type="expression" dxfId="393" priority="53">
      <formula>($D$10="C")</formula>
    </cfRule>
  </conditionalFormatting>
  <conditionalFormatting sqref="E11:O11 Q11:S11">
    <cfRule type="expression" dxfId="392" priority="48">
      <formula>($D$11="C")</formula>
    </cfRule>
    <cfRule type="expression" dxfId="391" priority="50">
      <formula>($D$11="R")</formula>
    </cfRule>
  </conditionalFormatting>
  <conditionalFormatting sqref="E12:O12 Q12:S12">
    <cfRule type="expression" dxfId="390" priority="46">
      <formula>($D$12="C")</formula>
    </cfRule>
    <cfRule type="expression" dxfId="389" priority="47">
      <formula>($D$12="R")</formula>
    </cfRule>
  </conditionalFormatting>
  <conditionalFormatting sqref="E13:O13 Q13:S13">
    <cfRule type="expression" dxfId="388" priority="24">
      <formula>($D$13="C")</formula>
    </cfRule>
    <cfRule type="expression" dxfId="387" priority="45">
      <formula>($D$13="R")</formula>
    </cfRule>
  </conditionalFormatting>
  <conditionalFormatting sqref="E14:O14 Q14:S14">
    <cfRule type="expression" dxfId="386" priority="23">
      <formula>($D$14="C")</formula>
    </cfRule>
    <cfRule type="expression" dxfId="385" priority="44">
      <formula>($D$14="R")</formula>
    </cfRule>
  </conditionalFormatting>
  <conditionalFormatting sqref="E15:O15 Q15:S15">
    <cfRule type="expression" dxfId="384" priority="22">
      <formula>($D$15="C")</formula>
    </cfRule>
    <cfRule type="expression" dxfId="383" priority="43">
      <formula>($D$15="R")</formula>
    </cfRule>
  </conditionalFormatting>
  <conditionalFormatting sqref="E16:O16 Q16:S16">
    <cfRule type="expression" dxfId="382" priority="21">
      <formula>($D$16="C")</formula>
    </cfRule>
    <cfRule type="expression" dxfId="381" priority="42">
      <formula>($D$16="R")</formula>
    </cfRule>
  </conditionalFormatting>
  <conditionalFormatting sqref="E17:O17 Q17:S17">
    <cfRule type="expression" dxfId="380" priority="20">
      <formula>($D$17="C")</formula>
    </cfRule>
    <cfRule type="expression" dxfId="379" priority="41">
      <formula>($D$17="R")</formula>
    </cfRule>
  </conditionalFormatting>
  <conditionalFormatting sqref="E18:O18 Q18:S18">
    <cfRule type="expression" dxfId="378" priority="19">
      <formula>($D$18="C")</formula>
    </cfRule>
    <cfRule type="expression" dxfId="377" priority="40">
      <formula>($D$18="R")</formula>
    </cfRule>
  </conditionalFormatting>
  <conditionalFormatting sqref="E19:O19 Q19:S19">
    <cfRule type="expression" dxfId="376" priority="18">
      <formula>($D$19="C")</formula>
    </cfRule>
    <cfRule type="expression" dxfId="375" priority="39">
      <formula>($D$19="R")</formula>
    </cfRule>
  </conditionalFormatting>
  <conditionalFormatting sqref="E20:O20 Q20:S20">
    <cfRule type="expression" dxfId="374" priority="17">
      <formula>($D$20="C")</formula>
    </cfRule>
    <cfRule type="expression" dxfId="373" priority="38">
      <formula>($D$20="R")</formula>
    </cfRule>
  </conditionalFormatting>
  <conditionalFormatting sqref="E21:O21 Q21:S21">
    <cfRule type="expression" dxfId="372" priority="16">
      <formula>($D$21="C")</formula>
    </cfRule>
    <cfRule type="expression" dxfId="371" priority="37">
      <formula>($D$21="R")</formula>
    </cfRule>
  </conditionalFormatting>
  <conditionalFormatting sqref="E22:O22 Q22:S22">
    <cfRule type="expression" dxfId="370" priority="36">
      <formula>($D$22="R")</formula>
    </cfRule>
    <cfRule type="expression" dxfId="369" priority="49">
      <formula>($D$22="C")</formula>
    </cfRule>
  </conditionalFormatting>
  <conditionalFormatting sqref="E23:O23 Q23:S23">
    <cfRule type="expression" dxfId="368" priority="15">
      <formula>($D$23="C")</formula>
    </cfRule>
    <cfRule type="expression" dxfId="367" priority="35">
      <formula>($D$23="R")</formula>
    </cfRule>
  </conditionalFormatting>
  <conditionalFormatting sqref="E24:O24 Q24:S24">
    <cfRule type="expression" dxfId="366" priority="14">
      <formula>($D$24="C")</formula>
    </cfRule>
    <cfRule type="expression" dxfId="365" priority="51">
      <formula>($D$24="R")</formula>
    </cfRule>
  </conditionalFormatting>
  <conditionalFormatting sqref="E25:O25 Q25:S25">
    <cfRule type="expression" dxfId="364" priority="13">
      <formula>($D$25="C")</formula>
    </cfRule>
    <cfRule type="expression" dxfId="363" priority="34">
      <formula>($D$25="R")</formula>
    </cfRule>
  </conditionalFormatting>
  <conditionalFormatting sqref="E26:O26 Q26:S26">
    <cfRule type="expression" dxfId="362" priority="12">
      <formula>($D$26="C")</formula>
    </cfRule>
    <cfRule type="expression" dxfId="361" priority="33">
      <formula>($D$26="R")</formula>
    </cfRule>
  </conditionalFormatting>
  <conditionalFormatting sqref="E27:O27 Q27:S27">
    <cfRule type="expression" dxfId="360" priority="11">
      <formula>($D$27="C")</formula>
    </cfRule>
    <cfRule type="expression" dxfId="359" priority="32">
      <formula>($D$27="R")</formula>
    </cfRule>
  </conditionalFormatting>
  <conditionalFormatting sqref="E28:O28 Q28:S28">
    <cfRule type="expression" dxfId="358" priority="10">
      <formula>($D$28="C")</formula>
    </cfRule>
    <cfRule type="expression" dxfId="357" priority="31">
      <formula>($D$28="R")</formula>
    </cfRule>
  </conditionalFormatting>
  <conditionalFormatting sqref="E29:O29 Q29:S29">
    <cfRule type="expression" dxfId="356" priority="9">
      <formula>($D$29="C")</formula>
    </cfRule>
    <cfRule type="expression" dxfId="355" priority="30">
      <formula>($D$29="R")</formula>
    </cfRule>
  </conditionalFormatting>
  <conditionalFormatting sqref="E30:O30 Q30:S30">
    <cfRule type="expression" dxfId="354" priority="8">
      <formula>($D$30="C")</formula>
    </cfRule>
    <cfRule type="expression" dxfId="353" priority="29">
      <formula>($D$30="R")</formula>
    </cfRule>
  </conditionalFormatting>
  <conditionalFormatting sqref="E31:O31 Q31:S31">
    <cfRule type="expression" dxfId="352" priority="7">
      <formula>($D$31="C")</formula>
    </cfRule>
    <cfRule type="expression" dxfId="351" priority="28">
      <formula>($D$31="R")</formula>
    </cfRule>
  </conditionalFormatting>
  <conditionalFormatting sqref="E32:O32 Q32:S32">
    <cfRule type="expression" dxfId="350" priority="6">
      <formula>($D$32="C")</formula>
    </cfRule>
    <cfRule type="expression" dxfId="349" priority="27">
      <formula>($D$32="R")</formula>
    </cfRule>
  </conditionalFormatting>
  <conditionalFormatting sqref="E33:O33 Q33:S33">
    <cfRule type="expression" dxfId="348" priority="5">
      <formula>($D$33="C")</formula>
    </cfRule>
    <cfRule type="expression" dxfId="347" priority="26">
      <formula>($D$33="R")</formula>
    </cfRule>
  </conditionalFormatting>
  <conditionalFormatting sqref="E34:O34 Q34:S34">
    <cfRule type="expression" dxfId="346" priority="4">
      <formula>($D$34="C")</formula>
    </cfRule>
    <cfRule type="expression" dxfId="345" priority="25">
      <formula>($D$34="R")</formula>
    </cfRule>
  </conditionalFormatting>
  <dataValidations count="2">
    <dataValidation type="list" allowBlank="1" showInputMessage="1" showErrorMessage="1" sqref="D4:D34" xr:uid="{00000000-0002-0000-0800-000000000000}">
      <formula1>$Z$2:$Z$6</formula1>
    </dataValidation>
    <dataValidation type="list" allowBlank="1" showInputMessage="1" showErrorMessage="1" sqref="E4:O34" xr:uid="{00000000-0002-0000-0800-000001000000}">
      <formula1>$Y$2:$Y$5</formula1>
    </dataValidation>
  </dataValidations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14</vt:i4>
      </vt:variant>
    </vt:vector>
  </HeadingPairs>
  <TitlesOfParts>
    <vt:vector size="14" baseType="lpstr">
      <vt:lpstr>Calendar</vt:lpstr>
      <vt:lpstr>Printout</vt:lpstr>
      <vt:lpstr>September</vt:lpstr>
      <vt:lpstr>October</vt:lpstr>
      <vt:lpstr>November</vt:lpstr>
      <vt:lpstr>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maciej wojtkowiak</dc:creator>
  <cp:lastModifiedBy>Laurence Halsted</cp:lastModifiedBy>
  <cp:lastPrinted>2017-12-03T08:25:00Z</cp:lastPrinted>
  <dcterms:created xsi:type="dcterms:W3CDTF">2011-08-27T15:26:47Z</dcterms:created>
  <dcterms:modified xsi:type="dcterms:W3CDTF">2018-09-20T07:11:14Z</dcterms:modified>
</cp:coreProperties>
</file>